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 - moet.edu.vn\NĂM HỌC 2023 - 2024\BÁO CÁO PGD\BÁO CÁO KIỂM TRA\"/>
    </mc:Choice>
  </mc:AlternateContent>
  <bookViews>
    <workbookView xWindow="0" yWindow="0" windowWidth="20490" windowHeight="7665" tabRatio="935" activeTab="2"/>
  </bookViews>
  <sheets>
    <sheet name="M1-DUY TRI SSHS" sheetId="3" r:id="rId1"/>
    <sheet name="M3. CHAT LUONG-K4-5" sheetId="8" r:id="rId2"/>
    <sheet name="M3. CHAT LUONG K1-3" sheetId="11" r:id="rId3"/>
    <sheet name="HIEU QUA DAO TAO" sheetId="12" r:id="rId4"/>
    <sheet name="SO LIEU NAM HOC 2019-2020" sheetId="13" r:id="rId5"/>
    <sheet name="SỐ LIỆU CHỐT VỚI SỞ 23-24" sheetId="10" r:id="rId6"/>
  </sheets>
  <externalReferences>
    <externalReference r:id="rId7"/>
    <externalReference r:id="rId8"/>
  </externalReferences>
  <calcPr calcId="162913"/>
</workbook>
</file>

<file path=xl/calcChain.xml><?xml version="1.0" encoding="utf-8"?>
<calcChain xmlns="http://schemas.openxmlformats.org/spreadsheetml/2006/main">
  <c r="X178" i="10" l="1"/>
  <c r="W178" i="10"/>
  <c r="V178" i="10"/>
  <c r="U178" i="10"/>
  <c r="F178" i="10"/>
  <c r="R177" i="10"/>
  <c r="Q177" i="10"/>
  <c r="O177" i="10"/>
  <c r="M177" i="10"/>
  <c r="L177" i="10"/>
  <c r="K177" i="10"/>
  <c r="J177" i="10"/>
  <c r="I177" i="10"/>
  <c r="H177" i="10"/>
  <c r="G177" i="10"/>
  <c r="F177" i="10"/>
  <c r="E177" i="10"/>
  <c r="R176" i="10"/>
  <c r="R178" i="10" s="1"/>
  <c r="Q176" i="10"/>
  <c r="O176" i="10"/>
  <c r="M176" i="10"/>
  <c r="L176" i="10"/>
  <c r="K176" i="10"/>
  <c r="J176" i="10"/>
  <c r="J178" i="10" s="1"/>
  <c r="I176" i="10"/>
  <c r="H176" i="10"/>
  <c r="N176" i="10" s="1"/>
  <c r="G176" i="10"/>
  <c r="F176" i="10"/>
  <c r="E176" i="10"/>
  <c r="D176" i="10"/>
  <c r="R175" i="10"/>
  <c r="Q175" i="10"/>
  <c r="O175" i="10"/>
  <c r="M175" i="10"/>
  <c r="L175" i="10"/>
  <c r="K175" i="10"/>
  <c r="J175" i="10"/>
  <c r="I175" i="10"/>
  <c r="H175" i="10"/>
  <c r="G175" i="10"/>
  <c r="F175" i="10"/>
  <c r="E175" i="10"/>
  <c r="R174" i="10"/>
  <c r="Q174" i="10"/>
  <c r="O174" i="10"/>
  <c r="M174" i="10"/>
  <c r="L174" i="10"/>
  <c r="L178" i="10" s="1"/>
  <c r="K174" i="10"/>
  <c r="J174" i="10"/>
  <c r="I174" i="10"/>
  <c r="H174" i="10"/>
  <c r="H178" i="10" s="1"/>
  <c r="G174" i="10"/>
  <c r="F174" i="10"/>
  <c r="E174" i="10"/>
  <c r="R173" i="10"/>
  <c r="Q173" i="10"/>
  <c r="Q178" i="10" s="1"/>
  <c r="O173" i="10"/>
  <c r="M173" i="10"/>
  <c r="M178" i="10" s="1"/>
  <c r="L173" i="10"/>
  <c r="K173" i="10"/>
  <c r="K178" i="10" s="1"/>
  <c r="J173" i="10"/>
  <c r="I173" i="10"/>
  <c r="I178" i="10" s="1"/>
  <c r="H173" i="10"/>
  <c r="G173" i="10"/>
  <c r="F173" i="10"/>
  <c r="E173" i="10"/>
  <c r="X172" i="10"/>
  <c r="W172" i="10"/>
  <c r="V172" i="10"/>
  <c r="U172" i="10"/>
  <c r="R172" i="10"/>
  <c r="Q172" i="10"/>
  <c r="O172" i="10"/>
  <c r="M172" i="10"/>
  <c r="L172" i="10"/>
  <c r="K172" i="10"/>
  <c r="J172" i="10"/>
  <c r="I172" i="10"/>
  <c r="H172" i="10"/>
  <c r="G172" i="10"/>
  <c r="F172" i="10"/>
  <c r="E172" i="10"/>
  <c r="P171" i="10"/>
  <c r="N171" i="10"/>
  <c r="S171" i="10" s="1"/>
  <c r="T171" i="10" s="1"/>
  <c r="D171" i="10"/>
  <c r="S170" i="10"/>
  <c r="T170" i="10" s="1"/>
  <c r="N170" i="10"/>
  <c r="P170" i="10" s="1"/>
  <c r="D170" i="10"/>
  <c r="P169" i="10"/>
  <c r="N169" i="10"/>
  <c r="S169" i="10" s="1"/>
  <c r="T169" i="10" s="1"/>
  <c r="D169" i="10"/>
  <c r="N168" i="10"/>
  <c r="D168" i="10"/>
  <c r="P167" i="10"/>
  <c r="N167" i="10"/>
  <c r="N172" i="10" s="1"/>
  <c r="X166" i="10"/>
  <c r="W166" i="10"/>
  <c r="V166" i="10"/>
  <c r="U166" i="10"/>
  <c r="R166" i="10"/>
  <c r="Q166" i="10"/>
  <c r="O166" i="10"/>
  <c r="N166" i="10"/>
  <c r="P166" i="10" s="1"/>
  <c r="M166" i="10"/>
  <c r="L166" i="10"/>
  <c r="K166" i="10"/>
  <c r="J166" i="10"/>
  <c r="I166" i="10"/>
  <c r="H166" i="10"/>
  <c r="G166" i="10"/>
  <c r="F166" i="10"/>
  <c r="E166" i="10"/>
  <c r="D166" i="10"/>
  <c r="N165" i="10"/>
  <c r="D165" i="10"/>
  <c r="P164" i="10"/>
  <c r="N164" i="10"/>
  <c r="S164" i="10" s="1"/>
  <c r="T164" i="10" s="1"/>
  <c r="D164" i="10"/>
  <c r="S163" i="10"/>
  <c r="T163" i="10" s="1"/>
  <c r="N163" i="10"/>
  <c r="P163" i="10" s="1"/>
  <c r="D163" i="10"/>
  <c r="P162" i="10"/>
  <c r="N162" i="10"/>
  <c r="S162" i="10" s="1"/>
  <c r="T162" i="10" s="1"/>
  <c r="D162" i="10"/>
  <c r="N161" i="10"/>
  <c r="X160" i="10"/>
  <c r="W160" i="10"/>
  <c r="V160" i="10"/>
  <c r="U160" i="10"/>
  <c r="R160" i="10"/>
  <c r="Q160" i="10"/>
  <c r="O160" i="10"/>
  <c r="M160" i="10"/>
  <c r="L160" i="10"/>
  <c r="K160" i="10"/>
  <c r="J160" i="10"/>
  <c r="I160" i="10"/>
  <c r="H160" i="10"/>
  <c r="G160" i="10"/>
  <c r="F160" i="10"/>
  <c r="E160" i="10"/>
  <c r="P159" i="10"/>
  <c r="N159" i="10"/>
  <c r="S159" i="10" s="1"/>
  <c r="T159" i="10" s="1"/>
  <c r="D159" i="10"/>
  <c r="S158" i="10"/>
  <c r="T158" i="10" s="1"/>
  <c r="N158" i="10"/>
  <c r="P158" i="10" s="1"/>
  <c r="D158" i="10"/>
  <c r="P157" i="10"/>
  <c r="N157" i="10"/>
  <c r="S157" i="10" s="1"/>
  <c r="T157" i="10" s="1"/>
  <c r="D157" i="10"/>
  <c r="N156" i="10"/>
  <c r="D156" i="10"/>
  <c r="P155" i="10"/>
  <c r="N155" i="10"/>
  <c r="N160" i="10" s="1"/>
  <c r="X154" i="10"/>
  <c r="W154" i="10"/>
  <c r="V154" i="10"/>
  <c r="U154" i="10"/>
  <c r="R154" i="10"/>
  <c r="Q154" i="10"/>
  <c r="O154" i="10"/>
  <c r="M154" i="10"/>
  <c r="L154" i="10"/>
  <c r="K154" i="10"/>
  <c r="J154" i="10"/>
  <c r="I154" i="10"/>
  <c r="H154" i="10"/>
  <c r="G154" i="10"/>
  <c r="F154" i="10"/>
  <c r="E154" i="10"/>
  <c r="N153" i="10"/>
  <c r="D153" i="10"/>
  <c r="P152" i="10"/>
  <c r="N152" i="10"/>
  <c r="S152" i="10" s="1"/>
  <c r="T152" i="10" s="1"/>
  <c r="D152" i="10"/>
  <c r="S151" i="10"/>
  <c r="T151" i="10" s="1"/>
  <c r="N151" i="10"/>
  <c r="P151" i="10" s="1"/>
  <c r="D151" i="10"/>
  <c r="P150" i="10"/>
  <c r="N150" i="10"/>
  <c r="S150" i="10" s="1"/>
  <c r="T150" i="10" s="1"/>
  <c r="D150" i="10"/>
  <c r="D154" i="10" s="1"/>
  <c r="N149" i="10"/>
  <c r="X148" i="10"/>
  <c r="W148" i="10"/>
  <c r="V148" i="10"/>
  <c r="U148" i="10"/>
  <c r="R148" i="10"/>
  <c r="Q148" i="10"/>
  <c r="O148" i="10"/>
  <c r="M148" i="10"/>
  <c r="L148" i="10"/>
  <c r="K148" i="10"/>
  <c r="J148" i="10"/>
  <c r="I148" i="10"/>
  <c r="H148" i="10"/>
  <c r="G148" i="10"/>
  <c r="F148" i="10"/>
  <c r="E148" i="10"/>
  <c r="P147" i="10"/>
  <c r="N147" i="10"/>
  <c r="S147" i="10" s="1"/>
  <c r="T147" i="10" s="1"/>
  <c r="D147" i="10"/>
  <c r="S146" i="10"/>
  <c r="T146" i="10" s="1"/>
  <c r="N146" i="10"/>
  <c r="P146" i="10" s="1"/>
  <c r="D146" i="10"/>
  <c r="P145" i="10"/>
  <c r="N145" i="10"/>
  <c r="S145" i="10" s="1"/>
  <c r="T145" i="10" s="1"/>
  <c r="D145" i="10"/>
  <c r="N144" i="10"/>
  <c r="D144" i="10"/>
  <c r="P143" i="10"/>
  <c r="N143" i="10"/>
  <c r="N148" i="10" s="1"/>
  <c r="X142" i="10"/>
  <c r="W142" i="10"/>
  <c r="V142" i="10"/>
  <c r="U142" i="10"/>
  <c r="R142" i="10"/>
  <c r="Q142" i="10"/>
  <c r="O142" i="10"/>
  <c r="N142" i="10"/>
  <c r="P142" i="10" s="1"/>
  <c r="M142" i="10"/>
  <c r="L142" i="10"/>
  <c r="K142" i="10"/>
  <c r="J142" i="10"/>
  <c r="I142" i="10"/>
  <c r="H142" i="10"/>
  <c r="G142" i="10"/>
  <c r="F142" i="10"/>
  <c r="E142" i="10"/>
  <c r="D142" i="10"/>
  <c r="N141" i="10"/>
  <c r="D141" i="10"/>
  <c r="P140" i="10"/>
  <c r="N140" i="10"/>
  <c r="S140" i="10" s="1"/>
  <c r="T140" i="10" s="1"/>
  <c r="D140" i="10"/>
  <c r="S139" i="10"/>
  <c r="T139" i="10" s="1"/>
  <c r="N139" i="10"/>
  <c r="P139" i="10" s="1"/>
  <c r="D139" i="10"/>
  <c r="P138" i="10"/>
  <c r="N138" i="10"/>
  <c r="S138" i="10" s="1"/>
  <c r="T138" i="10" s="1"/>
  <c r="D138" i="10"/>
  <c r="N137" i="10"/>
  <c r="X136" i="10"/>
  <c r="W136" i="10"/>
  <c r="V136" i="10"/>
  <c r="U136" i="10"/>
  <c r="R136" i="10"/>
  <c r="Q136" i="10"/>
  <c r="O136" i="10"/>
  <c r="M136" i="10"/>
  <c r="L136" i="10"/>
  <c r="K136" i="10"/>
  <c r="J136" i="10"/>
  <c r="I136" i="10"/>
  <c r="H136" i="10"/>
  <c r="G136" i="10"/>
  <c r="F136" i="10"/>
  <c r="E136" i="10"/>
  <c r="P135" i="10"/>
  <c r="N135" i="10"/>
  <c r="S135" i="10" s="1"/>
  <c r="T135" i="10" s="1"/>
  <c r="D135" i="10"/>
  <c r="S134" i="10"/>
  <c r="T134" i="10" s="1"/>
  <c r="N134" i="10"/>
  <c r="P134" i="10" s="1"/>
  <c r="D134" i="10"/>
  <c r="P133" i="10"/>
  <c r="N133" i="10"/>
  <c r="S133" i="10" s="1"/>
  <c r="T133" i="10" s="1"/>
  <c r="D133" i="10"/>
  <c r="N132" i="10"/>
  <c r="D132" i="10"/>
  <c r="P131" i="10"/>
  <c r="N131" i="10"/>
  <c r="X130" i="10"/>
  <c r="W130" i="10"/>
  <c r="V130" i="10"/>
  <c r="U130" i="10"/>
  <c r="R130" i="10"/>
  <c r="Q130" i="10"/>
  <c r="O130" i="10"/>
  <c r="N130" i="10"/>
  <c r="P130" i="10" s="1"/>
  <c r="M130" i="10"/>
  <c r="L130" i="10"/>
  <c r="K130" i="10"/>
  <c r="J130" i="10"/>
  <c r="I130" i="10"/>
  <c r="H130" i="10"/>
  <c r="G130" i="10"/>
  <c r="F130" i="10"/>
  <c r="E130" i="10"/>
  <c r="N129" i="10"/>
  <c r="D129" i="10"/>
  <c r="P128" i="10"/>
  <c r="N128" i="10"/>
  <c r="S128" i="10" s="1"/>
  <c r="T128" i="10" s="1"/>
  <c r="D128" i="10"/>
  <c r="S127" i="10"/>
  <c r="T127" i="10" s="1"/>
  <c r="N127" i="10"/>
  <c r="P127" i="10" s="1"/>
  <c r="D127" i="10"/>
  <c r="P126" i="10"/>
  <c r="N126" i="10"/>
  <c r="S126" i="10" s="1"/>
  <c r="T126" i="10" s="1"/>
  <c r="D126" i="10"/>
  <c r="D130" i="10" s="1"/>
  <c r="N125" i="10"/>
  <c r="X124" i="10"/>
  <c r="W124" i="10"/>
  <c r="V124" i="10"/>
  <c r="U124" i="10"/>
  <c r="R124" i="10"/>
  <c r="Q124" i="10"/>
  <c r="O124" i="10"/>
  <c r="M124" i="10"/>
  <c r="L124" i="10"/>
  <c r="K124" i="10"/>
  <c r="J124" i="10"/>
  <c r="I124" i="10"/>
  <c r="H124" i="10"/>
  <c r="G124" i="10"/>
  <c r="F124" i="10"/>
  <c r="E124" i="10"/>
  <c r="P123" i="10"/>
  <c r="N123" i="10"/>
  <c r="S123" i="10" s="1"/>
  <c r="T123" i="10" s="1"/>
  <c r="D123" i="10"/>
  <c r="S122" i="10"/>
  <c r="T122" i="10" s="1"/>
  <c r="N122" i="10"/>
  <c r="P122" i="10" s="1"/>
  <c r="D122" i="10"/>
  <c r="P121" i="10"/>
  <c r="N121" i="10"/>
  <c r="S121" i="10" s="1"/>
  <c r="T121" i="10" s="1"/>
  <c r="D121" i="10"/>
  <c r="N120" i="10"/>
  <c r="D120" i="10"/>
  <c r="P119" i="10"/>
  <c r="N119" i="10"/>
  <c r="N124" i="10" s="1"/>
  <c r="X118" i="10"/>
  <c r="W118" i="10"/>
  <c r="V118" i="10"/>
  <c r="U118" i="10"/>
  <c r="R118" i="10"/>
  <c r="Q118" i="10"/>
  <c r="O118" i="10"/>
  <c r="M118" i="10"/>
  <c r="L118" i="10"/>
  <c r="K118" i="10"/>
  <c r="J118" i="10"/>
  <c r="I118" i="10"/>
  <c r="H118" i="10"/>
  <c r="G118" i="10"/>
  <c r="F118" i="10"/>
  <c r="E118" i="10"/>
  <c r="N117" i="10"/>
  <c r="D117" i="10"/>
  <c r="P116" i="10"/>
  <c r="N116" i="10"/>
  <c r="S116" i="10" s="1"/>
  <c r="T116" i="10" s="1"/>
  <c r="D116" i="10"/>
  <c r="S115" i="10"/>
  <c r="T115" i="10" s="1"/>
  <c r="N115" i="10"/>
  <c r="P115" i="10" s="1"/>
  <c r="D115" i="10"/>
  <c r="P114" i="10"/>
  <c r="N114" i="10"/>
  <c r="S114" i="10" s="1"/>
  <c r="T114" i="10" s="1"/>
  <c r="D114" i="10"/>
  <c r="D118" i="10" s="1"/>
  <c r="N113" i="10"/>
  <c r="X112" i="10"/>
  <c r="W112" i="10"/>
  <c r="V112" i="10"/>
  <c r="U112" i="10"/>
  <c r="R112" i="10"/>
  <c r="Q112" i="10"/>
  <c r="O112" i="10"/>
  <c r="M112" i="10"/>
  <c r="L112" i="10"/>
  <c r="K112" i="10"/>
  <c r="J112" i="10"/>
  <c r="I112" i="10"/>
  <c r="H112" i="10"/>
  <c r="G112" i="10"/>
  <c r="F112" i="10"/>
  <c r="E112" i="10"/>
  <c r="P111" i="10"/>
  <c r="N111" i="10"/>
  <c r="S111" i="10" s="1"/>
  <c r="T111" i="10" s="1"/>
  <c r="D111" i="10"/>
  <c r="S110" i="10"/>
  <c r="T110" i="10" s="1"/>
  <c r="N110" i="10"/>
  <c r="P110" i="10" s="1"/>
  <c r="D110" i="10"/>
  <c r="P109" i="10"/>
  <c r="N109" i="10"/>
  <c r="S109" i="10" s="1"/>
  <c r="T109" i="10" s="1"/>
  <c r="D109" i="10"/>
  <c r="N108" i="10"/>
  <c r="D108" i="10"/>
  <c r="P107" i="10"/>
  <c r="N107" i="10"/>
  <c r="X106" i="10"/>
  <c r="W106" i="10"/>
  <c r="V106" i="10"/>
  <c r="U106" i="10"/>
  <c r="R106" i="10"/>
  <c r="Q106" i="10"/>
  <c r="O106" i="10"/>
  <c r="M106" i="10"/>
  <c r="L106" i="10"/>
  <c r="K106" i="10"/>
  <c r="J106" i="10"/>
  <c r="I106" i="10"/>
  <c r="H106" i="10"/>
  <c r="G106" i="10"/>
  <c r="F106" i="10"/>
  <c r="E106" i="10"/>
  <c r="S105" i="10"/>
  <c r="T105" i="10" s="1"/>
  <c r="N105" i="10"/>
  <c r="P105" i="10" s="1"/>
  <c r="D105" i="10"/>
  <c r="P104" i="10"/>
  <c r="N104" i="10"/>
  <c r="S104" i="10" s="1"/>
  <c r="T104" i="10" s="1"/>
  <c r="D104" i="10"/>
  <c r="N103" i="10"/>
  <c r="P103" i="10" s="1"/>
  <c r="D103" i="10"/>
  <c r="P102" i="10"/>
  <c r="N102" i="10"/>
  <c r="S102" i="10" s="1"/>
  <c r="T102" i="10" s="1"/>
  <c r="D102" i="10"/>
  <c r="D106" i="10" s="1"/>
  <c r="S101" i="10"/>
  <c r="N101" i="10"/>
  <c r="P101" i="10" s="1"/>
  <c r="X100" i="10"/>
  <c r="W100" i="10"/>
  <c r="V100" i="10"/>
  <c r="U100" i="10"/>
  <c r="R100" i="10"/>
  <c r="Q100" i="10"/>
  <c r="O100" i="10"/>
  <c r="M100" i="10"/>
  <c r="L100" i="10"/>
  <c r="K100" i="10"/>
  <c r="J100" i="10"/>
  <c r="I100" i="10"/>
  <c r="H100" i="10"/>
  <c r="G100" i="10"/>
  <c r="F100" i="10"/>
  <c r="E100" i="10"/>
  <c r="P99" i="10"/>
  <c r="N99" i="10"/>
  <c r="S99" i="10" s="1"/>
  <c r="T99" i="10" s="1"/>
  <c r="D99" i="10"/>
  <c r="N98" i="10"/>
  <c r="P98" i="10" s="1"/>
  <c r="D98" i="10"/>
  <c r="P97" i="10"/>
  <c r="N97" i="10"/>
  <c r="S97" i="10" s="1"/>
  <c r="T97" i="10" s="1"/>
  <c r="D97" i="10"/>
  <c r="S96" i="10"/>
  <c r="T96" i="10" s="1"/>
  <c r="N96" i="10"/>
  <c r="P96" i="10" s="1"/>
  <c r="D96" i="10"/>
  <c r="D100" i="10" s="1"/>
  <c r="P95" i="10"/>
  <c r="N95" i="10"/>
  <c r="X94" i="10"/>
  <c r="W94" i="10"/>
  <c r="V94" i="10"/>
  <c r="U94" i="10"/>
  <c r="R94" i="10"/>
  <c r="Q94" i="10"/>
  <c r="O94" i="10"/>
  <c r="M94" i="10"/>
  <c r="L94" i="10"/>
  <c r="K94" i="10"/>
  <c r="J94" i="10"/>
  <c r="I94" i="10"/>
  <c r="H94" i="10"/>
  <c r="G94" i="10"/>
  <c r="F94" i="10"/>
  <c r="E94" i="10"/>
  <c r="S93" i="10"/>
  <c r="T93" i="10" s="1"/>
  <c r="N93" i="10"/>
  <c r="P93" i="10" s="1"/>
  <c r="D93" i="10"/>
  <c r="P92" i="10"/>
  <c r="N92" i="10"/>
  <c r="S92" i="10" s="1"/>
  <c r="T92" i="10" s="1"/>
  <c r="D92" i="10"/>
  <c r="N91" i="10"/>
  <c r="P91" i="10" s="1"/>
  <c r="D91" i="10"/>
  <c r="P90" i="10"/>
  <c r="N90" i="10"/>
  <c r="S90" i="10" s="1"/>
  <c r="T90" i="10" s="1"/>
  <c r="D90" i="10"/>
  <c r="D94" i="10" s="1"/>
  <c r="S89" i="10"/>
  <c r="N89" i="10"/>
  <c r="P89" i="10" s="1"/>
  <c r="X88" i="10"/>
  <c r="W88" i="10"/>
  <c r="V88" i="10"/>
  <c r="U88" i="10"/>
  <c r="R88" i="10"/>
  <c r="Q88" i="10"/>
  <c r="O88" i="10"/>
  <c r="M88" i="10"/>
  <c r="L88" i="10"/>
  <c r="K88" i="10"/>
  <c r="J88" i="10"/>
  <c r="I88" i="10"/>
  <c r="H88" i="10"/>
  <c r="G88" i="10"/>
  <c r="F88" i="10"/>
  <c r="E88" i="10"/>
  <c r="P87" i="10"/>
  <c r="N87" i="10"/>
  <c r="S87" i="10" s="1"/>
  <c r="T87" i="10" s="1"/>
  <c r="D87" i="10"/>
  <c r="N86" i="10"/>
  <c r="P86" i="10" s="1"/>
  <c r="D86" i="10"/>
  <c r="P85" i="10"/>
  <c r="N85" i="10"/>
  <c r="S85" i="10" s="1"/>
  <c r="T85" i="10" s="1"/>
  <c r="D85" i="10"/>
  <c r="S84" i="10"/>
  <c r="T84" i="10" s="1"/>
  <c r="N84" i="10"/>
  <c r="P84" i="10" s="1"/>
  <c r="D84" i="10"/>
  <c r="D88" i="10" s="1"/>
  <c r="P83" i="10"/>
  <c r="N83" i="10"/>
  <c r="X82" i="10"/>
  <c r="W82" i="10"/>
  <c r="V82" i="10"/>
  <c r="U82" i="10"/>
  <c r="R82" i="10"/>
  <c r="Q82" i="10"/>
  <c r="O82" i="10"/>
  <c r="M82" i="10"/>
  <c r="L82" i="10"/>
  <c r="K82" i="10"/>
  <c r="J82" i="10"/>
  <c r="I82" i="10"/>
  <c r="H82" i="10"/>
  <c r="G82" i="10"/>
  <c r="F82" i="10"/>
  <c r="E82" i="10"/>
  <c r="S81" i="10"/>
  <c r="T81" i="10" s="1"/>
  <c r="N81" i="10"/>
  <c r="P81" i="10" s="1"/>
  <c r="D81" i="10"/>
  <c r="P80" i="10"/>
  <c r="N80" i="10"/>
  <c r="S80" i="10" s="1"/>
  <c r="T80" i="10" s="1"/>
  <c r="D80" i="10"/>
  <c r="N79" i="10"/>
  <c r="P79" i="10" s="1"/>
  <c r="D79" i="10"/>
  <c r="P78" i="10"/>
  <c r="N78" i="10"/>
  <c r="S78" i="10" s="1"/>
  <c r="T78" i="10" s="1"/>
  <c r="D78" i="10"/>
  <c r="D82" i="10" s="1"/>
  <c r="S77" i="10"/>
  <c r="N77" i="10"/>
  <c r="P77" i="10" s="1"/>
  <c r="X76" i="10"/>
  <c r="W76" i="10"/>
  <c r="V76" i="10"/>
  <c r="U76" i="10"/>
  <c r="R76" i="10"/>
  <c r="Q76" i="10"/>
  <c r="O76" i="10"/>
  <c r="M76" i="10"/>
  <c r="L76" i="10"/>
  <c r="K76" i="10"/>
  <c r="J76" i="10"/>
  <c r="I76" i="10"/>
  <c r="H76" i="10"/>
  <c r="G76" i="10"/>
  <c r="F76" i="10"/>
  <c r="E76" i="10"/>
  <c r="P75" i="10"/>
  <c r="N75" i="10"/>
  <c r="S75" i="10" s="1"/>
  <c r="T75" i="10" s="1"/>
  <c r="D75" i="10"/>
  <c r="N74" i="10"/>
  <c r="P74" i="10" s="1"/>
  <c r="D74" i="10"/>
  <c r="P73" i="10"/>
  <c r="N73" i="10"/>
  <c r="S73" i="10" s="1"/>
  <c r="T73" i="10" s="1"/>
  <c r="D73" i="10"/>
  <c r="S72" i="10"/>
  <c r="T72" i="10" s="1"/>
  <c r="N72" i="10"/>
  <c r="P72" i="10" s="1"/>
  <c r="D72" i="10"/>
  <c r="D76" i="10" s="1"/>
  <c r="P71" i="10"/>
  <c r="N71" i="10"/>
  <c r="X70" i="10"/>
  <c r="W70" i="10"/>
  <c r="V70" i="10"/>
  <c r="U70" i="10"/>
  <c r="R70" i="10"/>
  <c r="Q70" i="10"/>
  <c r="O70" i="10"/>
  <c r="M70" i="10"/>
  <c r="L70" i="10"/>
  <c r="K70" i="10"/>
  <c r="J70" i="10"/>
  <c r="I70" i="10"/>
  <c r="H70" i="10"/>
  <c r="G70" i="10"/>
  <c r="F70" i="10"/>
  <c r="E70" i="10"/>
  <c r="S69" i="10"/>
  <c r="T69" i="10" s="1"/>
  <c r="N69" i="10"/>
  <c r="P69" i="10" s="1"/>
  <c r="D69" i="10"/>
  <c r="P68" i="10"/>
  <c r="N68" i="10"/>
  <c r="S68" i="10" s="1"/>
  <c r="T68" i="10" s="1"/>
  <c r="D68" i="10"/>
  <c r="N67" i="10"/>
  <c r="P67" i="10" s="1"/>
  <c r="D67" i="10"/>
  <c r="P66" i="10"/>
  <c r="N66" i="10"/>
  <c r="S66" i="10" s="1"/>
  <c r="T66" i="10" s="1"/>
  <c r="D66" i="10"/>
  <c r="D70" i="10" s="1"/>
  <c r="S65" i="10"/>
  <c r="N65" i="10"/>
  <c r="P65" i="10" s="1"/>
  <c r="X64" i="10"/>
  <c r="W64" i="10"/>
  <c r="V64" i="10"/>
  <c r="U64" i="10"/>
  <c r="R64" i="10"/>
  <c r="Q64" i="10"/>
  <c r="O64" i="10"/>
  <c r="M64" i="10"/>
  <c r="L64" i="10"/>
  <c r="K64" i="10"/>
  <c r="J64" i="10"/>
  <c r="I64" i="10"/>
  <c r="H64" i="10"/>
  <c r="G64" i="10"/>
  <c r="F64" i="10"/>
  <c r="E64" i="10"/>
  <c r="P63" i="10"/>
  <c r="N63" i="10"/>
  <c r="S63" i="10" s="1"/>
  <c r="T63" i="10" s="1"/>
  <c r="D63" i="10"/>
  <c r="N62" i="10"/>
  <c r="P62" i="10" s="1"/>
  <c r="D62" i="10"/>
  <c r="P61" i="10"/>
  <c r="N61" i="10"/>
  <c r="S61" i="10" s="1"/>
  <c r="T61" i="10" s="1"/>
  <c r="D61" i="10"/>
  <c r="S60" i="10"/>
  <c r="T60" i="10" s="1"/>
  <c r="N60" i="10"/>
  <c r="P60" i="10" s="1"/>
  <c r="D60" i="10"/>
  <c r="D64" i="10" s="1"/>
  <c r="P59" i="10"/>
  <c r="N59" i="10"/>
  <c r="X58" i="10"/>
  <c r="W58" i="10"/>
  <c r="V58" i="10"/>
  <c r="U58" i="10"/>
  <c r="R58" i="10"/>
  <c r="Q58" i="10"/>
  <c r="O58" i="10"/>
  <c r="M58" i="10"/>
  <c r="L58" i="10"/>
  <c r="K58" i="10"/>
  <c r="J58" i="10"/>
  <c r="I58" i="10"/>
  <c r="H58" i="10"/>
  <c r="G58" i="10"/>
  <c r="F58" i="10"/>
  <c r="E58" i="10"/>
  <c r="S57" i="10"/>
  <c r="T57" i="10" s="1"/>
  <c r="N57" i="10"/>
  <c r="P57" i="10" s="1"/>
  <c r="D57" i="10"/>
  <c r="P56" i="10"/>
  <c r="N56" i="10"/>
  <c r="S56" i="10" s="1"/>
  <c r="T56" i="10" s="1"/>
  <c r="D56" i="10"/>
  <c r="N55" i="10"/>
  <c r="P55" i="10" s="1"/>
  <c r="D55" i="10"/>
  <c r="P54" i="10"/>
  <c r="N54" i="10"/>
  <c r="S54" i="10" s="1"/>
  <c r="T54" i="10" s="1"/>
  <c r="D54" i="10"/>
  <c r="D58" i="10" s="1"/>
  <c r="S53" i="10"/>
  <c r="N53" i="10"/>
  <c r="P53" i="10" s="1"/>
  <c r="X52" i="10"/>
  <c r="W52" i="10"/>
  <c r="V52" i="10"/>
  <c r="U52" i="10"/>
  <c r="R52" i="10"/>
  <c r="Q52" i="10"/>
  <c r="O52" i="10"/>
  <c r="M52" i="10"/>
  <c r="L52" i="10"/>
  <c r="K52" i="10"/>
  <c r="J52" i="10"/>
  <c r="I52" i="10"/>
  <c r="H52" i="10"/>
  <c r="G52" i="10"/>
  <c r="F52" i="10"/>
  <c r="E52" i="10"/>
  <c r="P51" i="10"/>
  <c r="N51" i="10"/>
  <c r="S51" i="10" s="1"/>
  <c r="T51" i="10" s="1"/>
  <c r="D51" i="10"/>
  <c r="N50" i="10"/>
  <c r="P50" i="10" s="1"/>
  <c r="D50" i="10"/>
  <c r="P49" i="10"/>
  <c r="N49" i="10"/>
  <c r="S49" i="10" s="1"/>
  <c r="T49" i="10" s="1"/>
  <c r="D49" i="10"/>
  <c r="S48" i="10"/>
  <c r="T48" i="10" s="1"/>
  <c r="N48" i="10"/>
  <c r="P48" i="10" s="1"/>
  <c r="D48" i="10"/>
  <c r="D52" i="10" s="1"/>
  <c r="P47" i="10"/>
  <c r="N47" i="10"/>
  <c r="X46" i="10"/>
  <c r="W46" i="10"/>
  <c r="V46" i="10"/>
  <c r="U46" i="10"/>
  <c r="R46" i="10"/>
  <c r="Q46" i="10"/>
  <c r="O46" i="10"/>
  <c r="M46" i="10"/>
  <c r="L46" i="10"/>
  <c r="K46" i="10"/>
  <c r="J46" i="10"/>
  <c r="I46" i="10"/>
  <c r="H46" i="10"/>
  <c r="G46" i="10"/>
  <c r="F46" i="10"/>
  <c r="E46" i="10"/>
  <c r="S45" i="10"/>
  <c r="T45" i="10" s="1"/>
  <c r="N45" i="10"/>
  <c r="P45" i="10" s="1"/>
  <c r="D45" i="10"/>
  <c r="P44" i="10"/>
  <c r="N44" i="10"/>
  <c r="S44" i="10" s="1"/>
  <c r="T44" i="10" s="1"/>
  <c r="D44" i="10"/>
  <c r="N43" i="10"/>
  <c r="P43" i="10" s="1"/>
  <c r="D43" i="10"/>
  <c r="P42" i="10"/>
  <c r="N42" i="10"/>
  <c r="S42" i="10" s="1"/>
  <c r="T42" i="10" s="1"/>
  <c r="D42" i="10"/>
  <c r="D46" i="10" s="1"/>
  <c r="S41" i="10"/>
  <c r="N41" i="10"/>
  <c r="P41" i="10" s="1"/>
  <c r="X40" i="10"/>
  <c r="W40" i="10"/>
  <c r="V40" i="10"/>
  <c r="U40" i="10"/>
  <c r="R40" i="10"/>
  <c r="Q40" i="10"/>
  <c r="O40" i="10"/>
  <c r="M40" i="10"/>
  <c r="L40" i="10"/>
  <c r="K40" i="10"/>
  <c r="J40" i="10"/>
  <c r="I40" i="10"/>
  <c r="H40" i="10"/>
  <c r="G40" i="10"/>
  <c r="F40" i="10"/>
  <c r="E40" i="10"/>
  <c r="P39" i="10"/>
  <c r="N39" i="10"/>
  <c r="S39" i="10" s="1"/>
  <c r="T39" i="10" s="1"/>
  <c r="D39" i="10"/>
  <c r="N38" i="10"/>
  <c r="P38" i="10" s="1"/>
  <c r="D38" i="10"/>
  <c r="P37" i="10"/>
  <c r="N37" i="10"/>
  <c r="S37" i="10" s="1"/>
  <c r="T37" i="10" s="1"/>
  <c r="D37" i="10"/>
  <c r="S36" i="10"/>
  <c r="T36" i="10" s="1"/>
  <c r="N36" i="10"/>
  <c r="P36" i="10" s="1"/>
  <c r="D36" i="10"/>
  <c r="D40" i="10" s="1"/>
  <c r="P35" i="10"/>
  <c r="N35" i="10"/>
  <c r="X34" i="10"/>
  <c r="W34" i="10"/>
  <c r="V34" i="10"/>
  <c r="U34" i="10"/>
  <c r="R34" i="10"/>
  <c r="Q34" i="10"/>
  <c r="O34" i="10"/>
  <c r="M34" i="10"/>
  <c r="L34" i="10"/>
  <c r="K34" i="10"/>
  <c r="J34" i="10"/>
  <c r="I34" i="10"/>
  <c r="H34" i="10"/>
  <c r="G34" i="10"/>
  <c r="F34" i="10"/>
  <c r="E34" i="10"/>
  <c r="S33" i="10"/>
  <c r="T33" i="10" s="1"/>
  <c r="N33" i="10"/>
  <c r="P33" i="10" s="1"/>
  <c r="D33" i="10"/>
  <c r="P32" i="10"/>
  <c r="N32" i="10"/>
  <c r="S32" i="10" s="1"/>
  <c r="T32" i="10" s="1"/>
  <c r="D32" i="10"/>
  <c r="N31" i="10"/>
  <c r="P31" i="10" s="1"/>
  <c r="D31" i="10"/>
  <c r="P30" i="10"/>
  <c r="N30" i="10"/>
  <c r="S30" i="10" s="1"/>
  <c r="T30" i="10" s="1"/>
  <c r="D30" i="10"/>
  <c r="D34" i="10" s="1"/>
  <c r="S29" i="10"/>
  <c r="N29" i="10"/>
  <c r="P29" i="10" s="1"/>
  <c r="X28" i="10"/>
  <c r="W28" i="10"/>
  <c r="V28" i="10"/>
  <c r="U28" i="10"/>
  <c r="R28" i="10"/>
  <c r="Q28" i="10"/>
  <c r="O28" i="10"/>
  <c r="M28" i="10"/>
  <c r="L28" i="10"/>
  <c r="K28" i="10"/>
  <c r="J28" i="10"/>
  <c r="I28" i="10"/>
  <c r="H28" i="10"/>
  <c r="G28" i="10"/>
  <c r="F28" i="10"/>
  <c r="E28" i="10"/>
  <c r="P27" i="10"/>
  <c r="N27" i="10"/>
  <c r="S27" i="10" s="1"/>
  <c r="T27" i="10" s="1"/>
  <c r="D27" i="10"/>
  <c r="N26" i="10"/>
  <c r="P26" i="10" s="1"/>
  <c r="D26" i="10"/>
  <c r="P25" i="10"/>
  <c r="N25" i="10"/>
  <c r="S25" i="10" s="1"/>
  <c r="T25" i="10" s="1"/>
  <c r="D25" i="10"/>
  <c r="N24" i="10"/>
  <c r="P24" i="10" s="1"/>
  <c r="D24" i="10"/>
  <c r="D28" i="10" s="1"/>
  <c r="P23" i="10"/>
  <c r="N23" i="10"/>
  <c r="X22" i="10"/>
  <c r="W22" i="10"/>
  <c r="V22" i="10"/>
  <c r="U22" i="10"/>
  <c r="R22" i="10"/>
  <c r="Q22" i="10"/>
  <c r="O22" i="10"/>
  <c r="M22" i="10"/>
  <c r="L22" i="10"/>
  <c r="K22" i="10"/>
  <c r="J22" i="10"/>
  <c r="I22" i="10"/>
  <c r="H22" i="10"/>
  <c r="G22" i="10"/>
  <c r="F22" i="10"/>
  <c r="E22" i="10"/>
  <c r="N21" i="10"/>
  <c r="P21" i="10" s="1"/>
  <c r="D21" i="10"/>
  <c r="P20" i="10"/>
  <c r="N20" i="10"/>
  <c r="S20" i="10" s="1"/>
  <c r="T20" i="10" s="1"/>
  <c r="D20" i="10"/>
  <c r="N19" i="10"/>
  <c r="P19" i="10" s="1"/>
  <c r="D19" i="10"/>
  <c r="P18" i="10"/>
  <c r="N18" i="10"/>
  <c r="S18" i="10" s="1"/>
  <c r="T18" i="10" s="1"/>
  <c r="D18" i="10"/>
  <c r="D22" i="10" s="1"/>
  <c r="N17" i="10"/>
  <c r="P17" i="10" s="1"/>
  <c r="S176" i="10" l="1"/>
  <c r="T176" i="10" s="1"/>
  <c r="P176" i="10"/>
  <c r="S17" i="10"/>
  <c r="S19" i="10"/>
  <c r="T19" i="10" s="1"/>
  <c r="S21" i="10"/>
  <c r="T21" i="10" s="1"/>
  <c r="N22" i="10"/>
  <c r="P22" i="10" s="1"/>
  <c r="S24" i="10"/>
  <c r="T24" i="10" s="1"/>
  <c r="S26" i="10"/>
  <c r="T26" i="10" s="1"/>
  <c r="T29" i="10"/>
  <c r="T41" i="10"/>
  <c r="T53" i="10"/>
  <c r="T65" i="10"/>
  <c r="T77" i="10"/>
  <c r="T89" i="10"/>
  <c r="T101" i="10"/>
  <c r="P113" i="10"/>
  <c r="S113" i="10"/>
  <c r="P117" i="10"/>
  <c r="S117" i="10"/>
  <c r="T117" i="10" s="1"/>
  <c r="P120" i="10"/>
  <c r="S120" i="10"/>
  <c r="T120" i="10" s="1"/>
  <c r="P124" i="10"/>
  <c r="P149" i="10"/>
  <c r="S149" i="10"/>
  <c r="N154" i="10"/>
  <c r="P154" i="10" s="1"/>
  <c r="P153" i="10"/>
  <c r="S153" i="10"/>
  <c r="T153" i="10" s="1"/>
  <c r="E178" i="10"/>
  <c r="N173" i="10"/>
  <c r="G178" i="10"/>
  <c r="D174" i="10"/>
  <c r="N28" i="10"/>
  <c r="S23" i="10"/>
  <c r="P28" i="10"/>
  <c r="S31" i="10"/>
  <c r="T31" i="10" s="1"/>
  <c r="N34" i="10"/>
  <c r="P34" i="10" s="1"/>
  <c r="N40" i="10"/>
  <c r="S38" i="10"/>
  <c r="T38" i="10" s="1"/>
  <c r="P40" i="10"/>
  <c r="S43" i="10"/>
  <c r="T43" i="10" s="1"/>
  <c r="N46" i="10"/>
  <c r="P46" i="10" s="1"/>
  <c r="N52" i="10"/>
  <c r="S50" i="10"/>
  <c r="T50" i="10" s="1"/>
  <c r="P52" i="10"/>
  <c r="S55" i="10"/>
  <c r="T55" i="10" s="1"/>
  <c r="N58" i="10"/>
  <c r="P58" i="10" s="1"/>
  <c r="N64" i="10"/>
  <c r="S62" i="10"/>
  <c r="T62" i="10" s="1"/>
  <c r="P64" i="10"/>
  <c r="S67" i="10"/>
  <c r="T67" i="10" s="1"/>
  <c r="N70" i="10"/>
  <c r="P70" i="10" s="1"/>
  <c r="N76" i="10"/>
  <c r="S74" i="10"/>
  <c r="T74" i="10" s="1"/>
  <c r="P76" i="10"/>
  <c r="S79" i="10"/>
  <c r="T79" i="10" s="1"/>
  <c r="N82" i="10"/>
  <c r="P82" i="10" s="1"/>
  <c r="N88" i="10"/>
  <c r="S86" i="10"/>
  <c r="T86" i="10" s="1"/>
  <c r="P88" i="10"/>
  <c r="S91" i="10"/>
  <c r="T91" i="10" s="1"/>
  <c r="N94" i="10"/>
  <c r="P94" i="10" s="1"/>
  <c r="N100" i="10"/>
  <c r="S98" i="10"/>
  <c r="T98" i="10" s="1"/>
  <c r="P100" i="10"/>
  <c r="S103" i="10"/>
  <c r="T103" i="10" s="1"/>
  <c r="N106" i="10"/>
  <c r="P106" i="10" s="1"/>
  <c r="P108" i="10"/>
  <c r="S108" i="10"/>
  <c r="T108" i="10" s="1"/>
  <c r="N118" i="10"/>
  <c r="P118" i="10" s="1"/>
  <c r="P125" i="10"/>
  <c r="S125" i="10"/>
  <c r="P129" i="10"/>
  <c r="S129" i="10"/>
  <c r="T129" i="10" s="1"/>
  <c r="P132" i="10"/>
  <c r="S132" i="10"/>
  <c r="T132" i="10" s="1"/>
  <c r="P156" i="10"/>
  <c r="S156" i="10"/>
  <c r="T156" i="10" s="1"/>
  <c r="P160" i="10"/>
  <c r="S35" i="10"/>
  <c r="S47" i="10"/>
  <c r="S59" i="10"/>
  <c r="S71" i="10"/>
  <c r="S83" i="10"/>
  <c r="S95" i="10"/>
  <c r="N112" i="10"/>
  <c r="P112" i="10" s="1"/>
  <c r="S107" i="10"/>
  <c r="D112" i="10"/>
  <c r="D124" i="10"/>
  <c r="P137" i="10"/>
  <c r="S137" i="10"/>
  <c r="P141" i="10"/>
  <c r="S141" i="10"/>
  <c r="T141" i="10" s="1"/>
  <c r="P144" i="10"/>
  <c r="S144" i="10"/>
  <c r="T144" i="10" s="1"/>
  <c r="P148" i="10"/>
  <c r="P161" i="10"/>
  <c r="S161" i="10"/>
  <c r="P165" i="10"/>
  <c r="S165" i="10"/>
  <c r="T165" i="10" s="1"/>
  <c r="P168" i="10"/>
  <c r="S168" i="10"/>
  <c r="T168" i="10" s="1"/>
  <c r="P172" i="10"/>
  <c r="P175" i="10"/>
  <c r="N177" i="10"/>
  <c r="S177" i="10" s="1"/>
  <c r="T177" i="10" s="1"/>
  <c r="D177" i="10"/>
  <c r="S119" i="10"/>
  <c r="N136" i="10"/>
  <c r="P136" i="10" s="1"/>
  <c r="S131" i="10"/>
  <c r="D136" i="10"/>
  <c r="D148" i="10"/>
  <c r="D160" i="10"/>
  <c r="D172" i="10"/>
  <c r="O178" i="10"/>
  <c r="N174" i="10"/>
  <c r="N175" i="10"/>
  <c r="S175" i="10" s="1"/>
  <c r="T175" i="10" s="1"/>
  <c r="D175" i="10"/>
  <c r="P177" i="10"/>
  <c r="S143" i="10"/>
  <c r="S155" i="10"/>
  <c r="S167" i="10"/>
  <c r="S172" i="10" l="1"/>
  <c r="T172" i="10" s="1"/>
  <c r="T167" i="10"/>
  <c r="S148" i="10"/>
  <c r="T148" i="10" s="1"/>
  <c r="T143" i="10"/>
  <c r="S174" i="10"/>
  <c r="T174" i="10" s="1"/>
  <c r="P174" i="10"/>
  <c r="S166" i="10"/>
  <c r="T166" i="10" s="1"/>
  <c r="T161" i="10"/>
  <c r="T83" i="10"/>
  <c r="S88" i="10"/>
  <c r="T88" i="10" s="1"/>
  <c r="T59" i="10"/>
  <c r="S64" i="10"/>
  <c r="T64" i="10" s="1"/>
  <c r="T35" i="10"/>
  <c r="S40" i="10"/>
  <c r="T40" i="10" s="1"/>
  <c r="S28" i="10"/>
  <c r="T28" i="10" s="1"/>
  <c r="T23" i="10"/>
  <c r="D178" i="10"/>
  <c r="N178" i="10"/>
  <c r="P178" i="10" s="1"/>
  <c r="S173" i="10"/>
  <c r="S118" i="10"/>
  <c r="T118" i="10" s="1"/>
  <c r="T113" i="10"/>
  <c r="S160" i="10"/>
  <c r="T160" i="10" s="1"/>
  <c r="T155" i="10"/>
  <c r="P173" i="10"/>
  <c r="S136" i="10"/>
  <c r="T136" i="10" s="1"/>
  <c r="T131" i="10"/>
  <c r="S124" i="10"/>
  <c r="T124" i="10" s="1"/>
  <c r="T119" i="10"/>
  <c r="S142" i="10"/>
  <c r="T142" i="10" s="1"/>
  <c r="T137" i="10"/>
  <c r="S112" i="10"/>
  <c r="T112" i="10" s="1"/>
  <c r="T107" i="10"/>
  <c r="T95" i="10"/>
  <c r="S100" i="10"/>
  <c r="T100" i="10" s="1"/>
  <c r="T71" i="10"/>
  <c r="S76" i="10"/>
  <c r="T76" i="10" s="1"/>
  <c r="T47" i="10"/>
  <c r="S52" i="10"/>
  <c r="T52" i="10" s="1"/>
  <c r="S130" i="10"/>
  <c r="T130" i="10" s="1"/>
  <c r="T125" i="10"/>
  <c r="S154" i="10"/>
  <c r="T154" i="10" s="1"/>
  <c r="T149" i="10"/>
  <c r="S106" i="10"/>
  <c r="T106" i="10" s="1"/>
  <c r="S94" i="10"/>
  <c r="T94" i="10" s="1"/>
  <c r="S82" i="10"/>
  <c r="T82" i="10" s="1"/>
  <c r="S70" i="10"/>
  <c r="T70" i="10" s="1"/>
  <c r="S58" i="10"/>
  <c r="T58" i="10" s="1"/>
  <c r="S46" i="10"/>
  <c r="T46" i="10" s="1"/>
  <c r="S34" i="10"/>
  <c r="T34" i="10" s="1"/>
  <c r="S22" i="10"/>
  <c r="T22" i="10" s="1"/>
  <c r="T17" i="10"/>
  <c r="S178" i="10" l="1"/>
  <c r="T178" i="10" s="1"/>
  <c r="T173" i="10"/>
  <c r="N36" i="13" l="1"/>
  <c r="M36" i="13"/>
  <c r="L36" i="13"/>
  <c r="H36" i="13"/>
  <c r="G36" i="13"/>
  <c r="F36" i="13"/>
  <c r="J35" i="13"/>
  <c r="I35" i="13" s="1"/>
  <c r="D35" i="13"/>
  <c r="C35" i="13" s="1"/>
  <c r="P35" i="13" s="1"/>
  <c r="J34" i="13"/>
  <c r="I34" i="13" s="1"/>
  <c r="D34" i="13"/>
  <c r="C34" i="13" s="1"/>
  <c r="P34" i="13" s="1"/>
  <c r="J33" i="13"/>
  <c r="I33" i="13" s="1"/>
  <c r="D33" i="13"/>
  <c r="C33" i="13" s="1"/>
  <c r="P33" i="13" s="1"/>
  <c r="J32" i="13"/>
  <c r="I32" i="13"/>
  <c r="E32" i="13"/>
  <c r="D32" i="13"/>
  <c r="C32" i="13" s="1"/>
  <c r="P32" i="13" s="1"/>
  <c r="J31" i="13"/>
  <c r="I31" i="13" s="1"/>
  <c r="E31" i="13"/>
  <c r="D31" i="13"/>
  <c r="C31" i="13" s="1"/>
  <c r="P31" i="13" s="1"/>
  <c r="J30" i="13"/>
  <c r="I30" i="13"/>
  <c r="D30" i="13"/>
  <c r="C30" i="13"/>
  <c r="P30" i="13" s="1"/>
  <c r="J29" i="13"/>
  <c r="I29" i="13" s="1"/>
  <c r="E29" i="13"/>
  <c r="D29" i="13"/>
  <c r="C29" i="13"/>
  <c r="P29" i="13" s="1"/>
  <c r="J28" i="13"/>
  <c r="I28" i="13" s="1"/>
  <c r="E28" i="13"/>
  <c r="C28" i="13" s="1"/>
  <c r="P28" i="13" s="1"/>
  <c r="D28" i="13"/>
  <c r="J27" i="13"/>
  <c r="I27" i="13" s="1"/>
  <c r="E27" i="13"/>
  <c r="D27" i="13"/>
  <c r="C27" i="13"/>
  <c r="P27" i="13" s="1"/>
  <c r="J26" i="13"/>
  <c r="I26" i="13" s="1"/>
  <c r="E26" i="13"/>
  <c r="C26" i="13" s="1"/>
  <c r="P26" i="13" s="1"/>
  <c r="D26" i="13"/>
  <c r="J25" i="13"/>
  <c r="I25" i="13" s="1"/>
  <c r="E25" i="13"/>
  <c r="D25" i="13"/>
  <c r="C25" i="13"/>
  <c r="P25" i="13" s="1"/>
  <c r="J24" i="13"/>
  <c r="I24" i="13" s="1"/>
  <c r="E24" i="13"/>
  <c r="C24" i="13" s="1"/>
  <c r="P24" i="13" s="1"/>
  <c r="D24" i="13"/>
  <c r="J23" i="13"/>
  <c r="I23" i="13" s="1"/>
  <c r="E23" i="13"/>
  <c r="D23" i="13"/>
  <c r="C23" i="13"/>
  <c r="P23" i="13" s="1"/>
  <c r="J22" i="13"/>
  <c r="I22" i="13" s="1"/>
  <c r="E22" i="13"/>
  <c r="C22" i="13" s="1"/>
  <c r="P22" i="13" s="1"/>
  <c r="D22" i="13"/>
  <c r="J21" i="13"/>
  <c r="I21" i="13" s="1"/>
  <c r="E21" i="13"/>
  <c r="D21" i="13"/>
  <c r="C21" i="13"/>
  <c r="P21" i="13" s="1"/>
  <c r="J20" i="13"/>
  <c r="I20" i="13" s="1"/>
  <c r="E20" i="13"/>
  <c r="C20" i="13" s="1"/>
  <c r="P20" i="13" s="1"/>
  <c r="D20" i="13"/>
  <c r="J19" i="13"/>
  <c r="I19" i="13" s="1"/>
  <c r="E19" i="13"/>
  <c r="D19" i="13"/>
  <c r="C19" i="13"/>
  <c r="P19" i="13" s="1"/>
  <c r="J18" i="13"/>
  <c r="I18" i="13" s="1"/>
  <c r="E18" i="13"/>
  <c r="C18" i="13" s="1"/>
  <c r="P18" i="13" s="1"/>
  <c r="D18" i="13"/>
  <c r="J17" i="13"/>
  <c r="I17" i="13" s="1"/>
  <c r="E17" i="13"/>
  <c r="D17" i="13"/>
  <c r="C17" i="13"/>
  <c r="P17" i="13" s="1"/>
  <c r="J16" i="13"/>
  <c r="I16" i="13" s="1"/>
  <c r="E16" i="13"/>
  <c r="C16" i="13" s="1"/>
  <c r="P16" i="13" s="1"/>
  <c r="D16" i="13"/>
  <c r="J15" i="13"/>
  <c r="I15" i="13" s="1"/>
  <c r="E15" i="13"/>
  <c r="D15" i="13"/>
  <c r="C15" i="13"/>
  <c r="P15" i="13" s="1"/>
  <c r="J14" i="13"/>
  <c r="I14" i="13" s="1"/>
  <c r="E14" i="13"/>
  <c r="C14" i="13" s="1"/>
  <c r="P14" i="13" s="1"/>
  <c r="D14" i="13"/>
  <c r="J13" i="13"/>
  <c r="I13" i="13" s="1"/>
  <c r="E13" i="13"/>
  <c r="D13" i="13"/>
  <c r="C13" i="13"/>
  <c r="P13" i="13" s="1"/>
  <c r="J12" i="13"/>
  <c r="I12" i="13" s="1"/>
  <c r="E12" i="13"/>
  <c r="C12" i="13" s="1"/>
  <c r="P12" i="13" s="1"/>
  <c r="D12" i="13"/>
  <c r="K11" i="13"/>
  <c r="J11" i="13"/>
  <c r="I11" i="13"/>
  <c r="E11" i="13"/>
  <c r="D11" i="13"/>
  <c r="C11" i="13" s="1"/>
  <c r="P11" i="13" s="1"/>
  <c r="J10" i="13"/>
  <c r="I10" i="13" s="1"/>
  <c r="E10" i="13"/>
  <c r="D10" i="13"/>
  <c r="C10" i="13"/>
  <c r="P10" i="13" s="1"/>
  <c r="K9" i="13"/>
  <c r="J9" i="13"/>
  <c r="I9" i="13"/>
  <c r="E9" i="13"/>
  <c r="D9" i="13"/>
  <c r="C9" i="13" s="1"/>
  <c r="P9" i="13" s="1"/>
  <c r="K8" i="13"/>
  <c r="J8" i="13"/>
  <c r="I8" i="13" s="1"/>
  <c r="E8" i="13"/>
  <c r="D8" i="13"/>
  <c r="C8" i="13"/>
  <c r="P8" i="13" s="1"/>
  <c r="K7" i="13"/>
  <c r="J7" i="13"/>
  <c r="I7" i="13"/>
  <c r="E7" i="13"/>
  <c r="D7" i="13"/>
  <c r="C7" i="13" s="1"/>
  <c r="P7" i="13" s="1"/>
  <c r="J6" i="13"/>
  <c r="I6" i="13" s="1"/>
  <c r="E6" i="13"/>
  <c r="D6" i="13"/>
  <c r="C6" i="13" s="1"/>
  <c r="P6" i="13" s="1"/>
  <c r="K5" i="13"/>
  <c r="J5" i="13"/>
  <c r="J36" i="13" s="1"/>
  <c r="E5" i="13"/>
  <c r="D5" i="13"/>
  <c r="C5" i="13"/>
  <c r="K36" i="13" l="1"/>
  <c r="C36" i="13"/>
  <c r="P36" i="13" s="1"/>
  <c r="D36" i="13"/>
  <c r="E36" i="13"/>
  <c r="P5" i="13"/>
  <c r="I5" i="13"/>
  <c r="I36" i="13" s="1"/>
  <c r="AE11" i="12" l="1"/>
  <c r="E11" i="12"/>
  <c r="G11" i="12" s="1"/>
  <c r="K11" i="12" s="1"/>
  <c r="M11" i="12" l="1"/>
  <c r="Q11" i="12" s="1"/>
  <c r="S11" i="12" s="1"/>
  <c r="W11" i="12" s="1"/>
  <c r="Y11" i="12" s="1"/>
  <c r="AC11" i="12" s="1"/>
  <c r="AV12" i="11"/>
  <c r="AW12" i="11"/>
  <c r="AX12" i="11"/>
  <c r="AY12" i="11"/>
  <c r="AG11" i="12" l="1"/>
  <c r="AP12" i="11"/>
  <c r="AQ12" i="11"/>
  <c r="AR12" i="11"/>
  <c r="C12" i="11" l="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S12" i="11"/>
  <c r="AT12" i="11"/>
  <c r="AU12" i="11"/>
  <c r="AZ12" i="11"/>
  <c r="BA12" i="11"/>
  <c r="B12" i="11"/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  <c r="K22" i="3" l="1"/>
  <c r="L22" i="3"/>
  <c r="M22" i="3"/>
  <c r="N22" i="3"/>
  <c r="O22" i="3"/>
  <c r="F18" i="3"/>
  <c r="P18" i="3" s="1"/>
  <c r="F19" i="3"/>
  <c r="P19" i="3" s="1"/>
  <c r="F20" i="3"/>
  <c r="P20" i="3" s="1"/>
  <c r="F21" i="3"/>
  <c r="P21" i="3" s="1"/>
  <c r="F17" i="3"/>
  <c r="P17" i="3" s="1"/>
  <c r="Q18" i="3"/>
  <c r="Q19" i="3"/>
  <c r="Q20" i="3"/>
  <c r="Q21" i="3"/>
  <c r="Q17" i="3"/>
  <c r="AA22" i="3" l="1"/>
  <c r="Z22" i="3"/>
  <c r="Y22" i="3"/>
  <c r="X22" i="3"/>
  <c r="W22" i="3"/>
  <c r="V22" i="3"/>
  <c r="U22" i="3"/>
  <c r="T22" i="3"/>
  <c r="S22" i="3"/>
  <c r="R22" i="3"/>
  <c r="J22" i="3"/>
  <c r="I22" i="3"/>
  <c r="H22" i="3"/>
  <c r="G22" i="3"/>
  <c r="F22" i="3"/>
  <c r="E22" i="3"/>
  <c r="D22" i="3"/>
  <c r="Q22" i="3"/>
  <c r="P22" i="3"/>
</calcChain>
</file>

<file path=xl/comments1.xml><?xml version="1.0" encoding="utf-8"?>
<comments xmlns="http://schemas.openxmlformats.org/spreadsheetml/2006/main">
  <authors>
    <author>admin</author>
  </authors>
  <commentList>
    <comment ref="O1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Bảo Nam 1/1 - Cần Giuộc - Long An
Khả Hân 1/2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Thiên Thư 2/3 - H Cao Lãnh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Quí 2/4 - Hậu Giang
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An Khang 3/2 - TPHCM
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HKI:
2. Chí Thanh + CHí Hiền - Tiền Giang.
HKII:
3.Tấn Sang 5/2 - Long An
4.Như Ngọc 5/1 - An Giang
5.Anh Thi 5/3 - Long An
6.LIAO ZI SHAN 5/4 - Long An
</t>
        </r>
      </text>
    </comment>
  </commentList>
</comments>
</file>

<file path=xl/sharedStrings.xml><?xml version="1.0" encoding="utf-8"?>
<sst xmlns="http://schemas.openxmlformats.org/spreadsheetml/2006/main" count="680" uniqueCount="306">
  <si>
    <t>SL</t>
  </si>
  <si>
    <t>Nữ</t>
  </si>
  <si>
    <t>Người lập bảng</t>
  </si>
  <si>
    <t>HIỆU TRƯỞNG</t>
  </si>
  <si>
    <t>Khối
lớp</t>
  </si>
  <si>
    <t>Sĩ số học sinh</t>
  </si>
  <si>
    <t>Số HS
đầu năm</t>
  </si>
  <si>
    <t>Số HS
bỏ học</t>
  </si>
  <si>
    <t>Nhà xa
trường</t>
  </si>
  <si>
    <t>Lí do 
khác</t>
  </si>
  <si>
    <t>Cộng</t>
  </si>
  <si>
    <t xml:space="preserve">Trường Tiểu học </t>
  </si>
  <si>
    <t>Số
lớp</t>
  </si>
  <si>
    <t>Một</t>
  </si>
  <si>
    <t>Hai</t>
  </si>
  <si>
    <t>Ba</t>
  </si>
  <si>
    <t>Bốn</t>
  </si>
  <si>
    <t>Năm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</si>
  <si>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</si>
  <si>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</si>
  <si>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</si>
  <si>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</si>
  <si>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</si>
  <si>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</si>
  <si>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</si>
  <si>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</si>
  <si>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</si>
  <si>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</si>
  <si>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J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</si>
  <si>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</si>
  <si>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</si>
  <si>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</si>
  <si>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</si>
  <si>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</si>
  <si>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</si>
  <si>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</si>
  <si>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</si>
  <si>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</si>
  <si>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</si>
  <si>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</si>
  <si>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</si>
  <si>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</si>
  <si>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</si>
  <si>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Số HS
tăng/giảm</t>
  </si>
  <si>
    <t>Số
HS
trong
huyện
chuyểnđến</t>
  </si>
  <si>
    <t>Số
HS
ngoài
huyện
trong
tỉnh
chuyển
đến</t>
  </si>
  <si>
    <t>Số
HS
ngoài
tỉnh
chuyển
đến</t>
  </si>
  <si>
    <t>Số học sinh
chuyển đến</t>
  </si>
  <si>
    <t>Số học sinh
chuyển đi</t>
  </si>
  <si>
    <t>Số
HS
chuyển
đi
trong
huyện</t>
  </si>
  <si>
    <t>Số
HS
chuyển
đi
ngoài
huyện
trong
tỉnh</t>
  </si>
  <si>
    <t>Số
HS
chuyển
đi
ngoài
tỉnh</t>
  </si>
  <si>
    <t>Thiên tai, DB</t>
  </si>
  <si>
    <t>Học sinh bỏ học theo các nguyên nhân</t>
  </si>
  <si>
    <t>HƯỚNG DẪN GHI</t>
  </si>
  <si>
    <t>Các trường chỉ ghi số liệu vào các ô cột màu trắng (không ghi vào các ô cột màu xanh) và không sửa mẫu báo cáo</t>
  </si>
  <si>
    <t>Gia đình
nghèo
(khó khăn)</t>
  </si>
  <si>
    <t>Còn KK
trong 
học tập</t>
  </si>
  <si>
    <t>TS</t>
  </si>
  <si>
    <t>Ghi
chú</t>
  </si>
  <si>
    <t>Tiếng Việt</t>
  </si>
  <si>
    <t>Toán</t>
  </si>
  <si>
    <t>Năng lực</t>
  </si>
  <si>
    <t>Hợp tác</t>
  </si>
  <si>
    <t>Đ</t>
  </si>
  <si>
    <t>Phẩm chất</t>
  </si>
  <si>
    <t>Tự phục vụ,
tự quản</t>
  </si>
  <si>
    <t>Tự học và 
giải quyết VĐ</t>
  </si>
  <si>
    <t>Chăm học,
chăm làm</t>
  </si>
  <si>
    <t>Tự tin,
trách nhiệm</t>
  </si>
  <si>
    <t>Trung thực,
kỷ luật</t>
  </si>
  <si>
    <t>Đoàn kết,
yêu thương</t>
  </si>
  <si>
    <t xml:space="preserve">Lưu ý: </t>
  </si>
  <si>
    <t>Số học sinh báo cáo là tất cả học sinh theo từng khối lớp của toàn trường kể cả (tất cả) học sinh khuyết tật</t>
  </si>
  <si>
    <t>Yêu nước</t>
  </si>
  <si>
    <t>Nhân ái</t>
  </si>
  <si>
    <t>Chăm chỉ</t>
  </si>
  <si>
    <t>Trung thực</t>
  </si>
  <si>
    <t>Trách nhiệm</t>
  </si>
  <si>
    <t>Phẩm chất chủ yếu</t>
  </si>
  <si>
    <t>Năng lực cốt lỗi</t>
  </si>
  <si>
    <t>Tự chủ và tự học</t>
  </si>
  <si>
    <t>Giao tiếp và hợp tác</t>
  </si>
  <si>
    <t>GQVĐ và sáng tạo</t>
  </si>
  <si>
    <t>Năng lực chung</t>
  </si>
  <si>
    <t>Ngôn ngữ</t>
  </si>
  <si>
    <t>Tính toán</t>
  </si>
  <si>
    <t>Thẩm mĩ</t>
  </si>
  <si>
    <t>Thể chất</t>
  </si>
  <si>
    <t>Năng lực đặc thù</t>
  </si>
  <si>
    <t>Khoa học</t>
  </si>
  <si>
    <t>TT</t>
  </si>
  <si>
    <t>TRƯỜNG</t>
  </si>
  <si>
    <t>TOÀN HUYỆN</t>
  </si>
  <si>
    <t>Tin học</t>
  </si>
  <si>
    <t>Công nghệ</t>
  </si>
  <si>
    <t>ĐƠN VỊ</t>
  </si>
  <si>
    <t>DƯƠNG VĂN HOÀ</t>
  </si>
  <si>
    <t>BÁO CÁO KẾT QUẢ DUY TRÌ SĨ SỐ HỌC SINH CUỐI NĂM</t>
  </si>
  <si>
    <t>Số liệu học sinh chuyển đi, chuyển đến chỉ tính những học sinh chuyển đi, chuyển đến kể từ ngày 30/9/2023 trở về sau (có hồ sơ chuyển trường hợp lệ), những học sinh chuyển đi, chuyển đến từ ngày 30/9/2023 trở về trước là không tinh.</t>
  </si>
  <si>
    <t>Số HS
cuối năm</t>
  </si>
  <si>
    <t>TSHS
cuối
năm</t>
  </si>
  <si>
    <t>Cột "TSHS cuối năm" là tổng số học sinh theo từng khối lớp của toàn trường cuối năm kể cả (tất cả) học sinh khuyết tật</t>
  </si>
  <si>
    <t>Cột "TSHS cuốI năm" là tổng số học sinh theo từng khối lớp của toàn trường cuối năm kể cả (tất cả) học sinh khuyết tật</t>
  </si>
  <si>
    <t>Năm học 2019-2020</t>
  </si>
  <si>
    <t>Năm học 2020-2021</t>
  </si>
  <si>
    <t>Năm học 2021-2022</t>
  </si>
  <si>
    <t>Hiệu quả đào tạo</t>
  </si>
  <si>
    <t>Số HS lớp 1 chuyển đến</t>
  </si>
  <si>
    <t>Số HS lớp 1 chuyển đi</t>
  </si>
  <si>
    <t>Số HS lớp 1 bỏ học</t>
  </si>
  <si>
    <t>Số HS lớp 1 cuối năm học</t>
  </si>
  <si>
    <t xml:space="preserve">Số HS lớp 1 lưu ban 
</t>
  </si>
  <si>
    <t>Số HS lớp 2 chuyển đi</t>
  </si>
  <si>
    <t>Số HS lớp 2 bỏ học</t>
  </si>
  <si>
    <t>Số HS lớp 2 cuối năm học</t>
  </si>
  <si>
    <t>Số HS lớp 2 lưu ban</t>
  </si>
  <si>
    <t>Số HS lớp 3 chuyển đến</t>
  </si>
  <si>
    <t>Số HS lớp 3 chuyển đi</t>
  </si>
  <si>
    <t>Số HS lớp 3 bỏ học</t>
  </si>
  <si>
    <t xml:space="preserve">Số HS lớp 3 cuối năm học </t>
  </si>
  <si>
    <t>Số HS lớp 3 lưu ban</t>
  </si>
  <si>
    <t>Số HS lớp 4 chuyển đến</t>
  </si>
  <si>
    <t>Số HS lớp 4 chuyển đi</t>
  </si>
  <si>
    <t>Số HS lớp 4 bỏ học</t>
  </si>
  <si>
    <t>Số HS lớp 4 cuối năm học</t>
  </si>
  <si>
    <t>Số HS lớp 4 lưu ban</t>
  </si>
  <si>
    <t>Số HS lớp 5 chuyển đến</t>
  </si>
  <si>
    <t>Số HS lớp 5 chuyển đi</t>
  </si>
  <si>
    <t>Số HS lớp 5 bỏ học</t>
  </si>
  <si>
    <t>Số HS lớp 5 cuối năm học</t>
  </si>
  <si>
    <t>Số HS lớp 5 lưu ban</t>
  </si>
  <si>
    <t>Số HS lớp 5 Hoàn thành CTTH</t>
  </si>
  <si>
    <t>Số HS để tính
 tỷ lệ</t>
  </si>
  <si>
    <t>Z</t>
  </si>
  <si>
    <t>AA</t>
  </si>
  <si>
    <t>AB</t>
  </si>
  <si>
    <t>AC</t>
  </si>
  <si>
    <t>AD</t>
  </si>
  <si>
    <t>AF</t>
  </si>
  <si>
    <t>AG</t>
  </si>
  <si>
    <t>AH</t>
  </si>
  <si>
    <t>`</t>
  </si>
  <si>
    <t>Hướng dẫn cách ghi:</t>
  </si>
  <si>
    <t>Các trường chỉ ghi số lượng vào các ô màu trắng, không ghi vào các ô màu xanh</t>
  </si>
  <si>
    <t>Cột "A" học sinh lớp 1 đầu năm học 2014-2015 là số học sinh lớp 1 chốt số với Sở GDĐT, có bảng số liệu đính kèm</t>
  </si>
  <si>
    <t>Cột "B" số HS lớp 1 chuyển đến: ghi số HS lớp 1 chuyển đến trong năm học 2014-2015</t>
  </si>
  <si>
    <t>Từ năm học 2015-2016 không tinh số học sinh chuyển đến (không ghi số HS chuyển đến vào các cột)</t>
  </si>
  <si>
    <t>Năm học 2022-2023</t>
  </si>
  <si>
    <t>Số HS lớp 2 chuyển đến</t>
  </si>
  <si>
    <t>UBND HUYỆN THÁP MƯỜI</t>
  </si>
  <si>
    <t>PHÒNG GIÁO DỤC VÀ ĐÀO TẠO</t>
  </si>
  <si>
    <t>Độc lập - Tự do - Hạnh phúc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</si>
  <si>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</si>
  <si>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</si>
  <si>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</si>
  <si>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</si>
  <si>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</si>
  <si>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</si>
  <si>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</si>
  <si>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</si>
  <si>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</si>
  <si>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</si>
  <si>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</si>
  <si>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</si>
  <si>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</si>
  <si>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</si>
  <si>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</si>
  <si>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</si>
  <si>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</si>
  <si>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</si>
  <si>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</si>
  <si>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</si>
  <si>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</si>
  <si>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</si>
  <si>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</si>
  <si>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</si>
  <si>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</si>
  <si>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</si>
  <si>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</si>
  <si>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</si>
  <si>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</si>
  <si>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</si>
  <si>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</si>
  <si>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PHÒNG GIÁO DỤC VÀ ĐÀO TẠO THÁP MƯỜI</t>
  </si>
  <si>
    <t>NĂM HỌC 2023 - 2024</t>
  </si>
  <si>
    <t>Số học sinh đầu năm là số liệu học sinh đầu năm học 2023-2024 đã chốt số với Sở GDĐT vào ngày 30/9/2023 (có bảng số liệu đính kèm)</t>
  </si>
  <si>
    <t>BÁO CÁO CHẤT LƯỢNG CUỐI NĂM, NĂM HỌC 2023-2024</t>
  </si>
  <si>
    <t xml:space="preserve">BÁO CÁO CHẤT LƯỢNG CUỐI NĂM, NĂM HỌC 2023 - 2024 </t>
  </si>
  <si>
    <t>HIỆU QUẢ ĐÀO TẠO NĂM HỌC 2023-2024</t>
  </si>
  <si>
    <t>Số HS lớp 1 đầu năm học 2019-2020</t>
  </si>
  <si>
    <t>Số HS lớp 1 năm học 2019-2020 lên lớp 2</t>
  </si>
  <si>
    <t>Số HS lớp 2 năm học 2020-2021 lên lớp 3</t>
  </si>
  <si>
    <t>Số HS lớp 3 năm học 2021-2022 lên lớp 4</t>
  </si>
  <si>
    <t>Năm học 2023-2024</t>
  </si>
  <si>
    <t>Số HS lớp 4 năm học 2022-2023 lên lớp 5</t>
  </si>
  <si>
    <t>SỐ LIỆU HỌC SINH - LỚP ĐẦU NĂM HỌC 2019-2020 (ĐÃ CHỐT SỐ VỚI SỞ GDĐT NGÀY 26/9/2019)</t>
  </si>
  <si>
    <t>Đơn vị</t>
  </si>
  <si>
    <t>HỌC SINH</t>
  </si>
  <si>
    <t>LỚP</t>
  </si>
  <si>
    <t>TSHS</t>
  </si>
  <si>
    <t>Lớp 1</t>
  </si>
  <si>
    <t>Lớp 2</t>
  </si>
  <si>
    <t>Lớp 3</t>
  </si>
  <si>
    <t>Lớp 4</t>
  </si>
  <si>
    <t>Lớp 5</t>
  </si>
  <si>
    <t>TH Dương Văn Hòa</t>
  </si>
  <si>
    <t>TH Mỹ An 1</t>
  </si>
  <si>
    <t>TH Mỹ An 2</t>
  </si>
  <si>
    <t>TH Mỹ An A</t>
  </si>
  <si>
    <t>TH Mỹ An B</t>
  </si>
  <si>
    <t>TH Mỹ Quý 1</t>
  </si>
  <si>
    <t>TH Mỹ Quý 2</t>
  </si>
  <si>
    <t>TH Mỹ Quý 3</t>
  </si>
  <si>
    <t>TH Mỹ Quý 4</t>
  </si>
  <si>
    <t>TH Mỹ Đông</t>
  </si>
  <si>
    <t>TH&amp;THCS Láng Biển</t>
  </si>
  <si>
    <t>TH Phú Điền 1</t>
  </si>
  <si>
    <t>TH Phú Điền 2</t>
  </si>
  <si>
    <t>TH&amp;THCS Phú Điền</t>
  </si>
  <si>
    <t>TH Thanh Mỹ</t>
  </si>
  <si>
    <t>TH Trần Thị Bích Dung</t>
  </si>
  <si>
    <t>TH&amp;THCS Thanh Mỹ</t>
  </si>
  <si>
    <t>TH Đốc Binh Kiều 1</t>
  </si>
  <si>
    <t>TH Đốc Binh Kiều 2</t>
  </si>
  <si>
    <t>TH Đốc Binh Kiều 3</t>
  </si>
  <si>
    <t>TH Mỹ Hòa 1</t>
  </si>
  <si>
    <t>TH Mỹ Hòa 2</t>
  </si>
  <si>
    <t>TH Tân Kiều 1</t>
  </si>
  <si>
    <t>TH Tân Kiều 2</t>
  </si>
  <si>
    <t>TH Tân Kiều 3</t>
  </si>
  <si>
    <t>TH trường Xuân 1</t>
  </si>
  <si>
    <t>TH trường Xuân 2</t>
  </si>
  <si>
    <t>TH Hưng Thạnh 1</t>
  </si>
  <si>
    <t>TH Hưng Thạnh 2</t>
  </si>
  <si>
    <t>TH Thạnh Lợi 1</t>
  </si>
  <si>
    <t>TH Thạnh Lợi 2</t>
  </si>
  <si>
    <t>CỘNG HOÀ XÃ HỘI CHỦ NGHĨA VIỆT NAM</t>
  </si>
  <si>
    <t>BÁO CÁO KẾT QUẢ HUY ĐỘNG HỌC SINH NĂM HỌC 2023 - 2024</t>
  </si>
  <si>
    <t>Tính đến thời điểm ngày 26/9/2023</t>
  </si>
  <si>
    <t>Tổng số
học sinh
cuối năm
2022-2023</t>
  </si>
  <si>
    <t>Tổng số HS
Hoàn thành Chương trình lớp học (cuối năm học 2022-2023) Tuyển mới đối với lớp 1</t>
  </si>
  <si>
    <t xml:space="preserve">Số HS kiểm tra lại 
(năm học 2022 - 2023) </t>
  </si>
  <si>
    <t>Số HS
chuyển đến trong hè và NH 2022-2023</t>
  </si>
  <si>
    <t>Số HS
chuyển đi trong hè và NH 2022-2023</t>
  </si>
  <si>
    <t>Tổng số học sinh phải
huy động
đến trường 2023-2024</t>
  </si>
  <si>
    <t>Tổng số học sinh đã huy động
đến trường 2023-2024</t>
  </si>
  <si>
    <t>TSHS chưa
đến trường</t>
  </si>
  <si>
    <t>Lý do HS chưa đến trường
(ghi số lượng)</t>
  </si>
  <si>
    <t>Tổng
số HS
đã huy
động</t>
  </si>
  <si>
    <t>Tỷ 
lệ</t>
  </si>
  <si>
    <t>Chưa
HTCT
môn
học</t>
  </si>
  <si>
    <t>Lưu
ban 2022-2023</t>
  </si>
  <si>
    <t>Hoàncảnh gia đình KK</t>
  </si>
  <si>
    <t>Lý
do
khác</t>
  </si>
  <si>
    <t>Kiểm tra lại được lên lớp</t>
  </si>
  <si>
    <t>Ở lại lớp</t>
  </si>
  <si>
    <t>Số HS
ngoài
tỉnh
chuyển
đến</t>
  </si>
  <si>
    <t>Số HS
ngoài huyện
của trong tỉnh chuyển đến</t>
  </si>
  <si>
    <t>Số HS
trong huyện chuyển đến</t>
  </si>
  <si>
    <t>Số HS
chuyển đi ra ngoài tỉnh</t>
  </si>
  <si>
    <t>Số HS chuyển đi ra ngoài huyện của trong tỉnh</t>
  </si>
  <si>
    <t>Số HS chuyển đi trong huyện</t>
  </si>
  <si>
    <t>Số
lượng</t>
  </si>
  <si>
    <t>Tỷ lệ</t>
  </si>
  <si>
    <t>TH DƯƠNG VĂN HOÀ</t>
  </si>
  <si>
    <t>1 (tuyển mới 2023-2024)</t>
  </si>
  <si>
    <t>ĐÚNG</t>
  </si>
  <si>
    <t>2 (lớp 1 cuối 2022-2023)</t>
  </si>
  <si>
    <t>3 (lớp 2 cuối 2022-2023)</t>
  </si>
  <si>
    <t>4 (lớp 3 cuối 2022-2023)</t>
  </si>
  <si>
    <t>5 (lớp 4 cuối 2022-2023)</t>
  </si>
  <si>
    <t>TH MỸ AN 1</t>
  </si>
  <si>
    <t>TH MỸ AN 2</t>
  </si>
  <si>
    <t>TH MỸ AN</t>
  </si>
  <si>
    <t>TH MỸ ĐÔNG</t>
  </si>
  <si>
    <t>TH MỸ QUÝ 1</t>
  </si>
  <si>
    <t>TH MỸ QUÝ 2</t>
  </si>
  <si>
    <t>TH MỸ QUÝ 3</t>
  </si>
  <si>
    <t>TH THANH MỸ</t>
  </si>
  <si>
    <t>TH TRẦN THỊ BÍCH DUNG</t>
  </si>
  <si>
    <t>TH PHÚ ĐIỀN</t>
  </si>
  <si>
    <t>TH ĐỐC BINH KIỀU 1</t>
  </si>
  <si>
    <t>TH ĐỐC BINH KIỀU 2</t>
  </si>
  <si>
    <t>TH TÂN KIỀU 1</t>
  </si>
  <si>
    <t>TH TÂN KIỀU 3</t>
  </si>
  <si>
    <t>TH MỸ HOÀ 1</t>
  </si>
  <si>
    <t>TH MỸ HOÀ 2</t>
  </si>
  <si>
    <t>TH TRƯỜNG XUÂN 1</t>
  </si>
  <si>
    <t>TH TRƯỜNG XUÂN 2</t>
  </si>
  <si>
    <t>TH HƯNG THẠNH 1</t>
  </si>
  <si>
    <t>TH HƯNG THẠNH 2</t>
  </si>
  <si>
    <t>TH THẠNH LỢI 1</t>
  </si>
  <si>
    <t>TH THẠNH LỢI 2</t>
  </si>
  <si>
    <t>TH&amp;THCS LÁNG BIỂN</t>
  </si>
  <si>
    <t>TH&amp;THCS THANH MỸ</t>
  </si>
  <si>
    <t>TH&amp;THCS PHÚ ĐIỀN</t>
  </si>
  <si>
    <t>HUYỆN</t>
  </si>
  <si>
    <t>*Lớp 1 cột C cập nhật số học sinh lớp 1 tuyển dụng mới năm học 2023-2024.</t>
  </si>
  <si>
    <t>Tháp Mười, ngày 5 tháng 9 năm 2023</t>
  </si>
  <si>
    <t>TRƯỞNG PHÒNG</t>
  </si>
  <si>
    <t>Trường Tiểu học Mỹ Đông</t>
  </si>
  <si>
    <t>Trần Thị Xuân Hòa</t>
  </si>
  <si>
    <t>Đặng Thị Ngọc Quyên</t>
  </si>
  <si>
    <t>Mỹ Đông</t>
  </si>
  <si>
    <t>Tháp Mười, ngày 27 tháng 5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</si>
</sst>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b/>
      <sz val="12"/>
      <name val="Times New Roman"/>
      <charset val="134"/>
    </font>
    <font>
      <b/>
      <sz val="11"/>
      <color theme="1"/>
      <name val="Calibri"/>
      <charset val="134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3" fillId="0" borderId="0"/>
    <xf numFmtId="0" fontId="13" fillId="0" borderId="0"/>
    <xf numFmtId="0" fontId="1" fillId="0" borderId="0"/>
  </cellStyleXfs>
  <cellXfs count="233">
    <xf numFmtId="0" fontId="0" fillId="0" borderId="0" xfId="0"/>
    <xf numFmtId="0" fontId="3" fillId="0" borderId="0" xfId="1"/>
    <xf numFmtId="0" fontId="4" fillId="0" borderId="0" xfId="1" applyFont="1" applyAlignment="1" applyProtection="1">
      <alignment horizontal="center"/>
      <protection locked="0"/>
    </xf>
    <xf numFmtId="0" fontId="4" fillId="0" borderId="2" xfId="1" applyFont="1" applyBorder="1" applyProtection="1">
      <protection locked="0"/>
    </xf>
    <xf numFmtId="0" fontId="2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7" fillId="0" borderId="0" xfId="1" applyFont="1" applyProtection="1">
      <protection locked="0"/>
    </xf>
    <xf numFmtId="0" fontId="4" fillId="2" borderId="2" xfId="1" applyFont="1" applyFill="1" applyBorder="1" applyProtection="1"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>
      <alignment horizontal="center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/>
      <protection locked="0"/>
    </xf>
    <xf numFmtId="0" fontId="4" fillId="3" borderId="2" xfId="1" applyFon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0" fillId="0" borderId="28" xfId="0" applyFont="1" applyBorder="1"/>
    <xf numFmtId="0" fontId="10" fillId="0" borderId="29" xfId="0" applyFont="1" applyBorder="1"/>
    <xf numFmtId="0" fontId="10" fillId="0" borderId="29" xfId="0" applyFont="1" applyBorder="1" applyAlignment="1"/>
    <xf numFmtId="0" fontId="10" fillId="2" borderId="29" xfId="0" applyFont="1" applyFill="1" applyBorder="1" applyAlignment="1"/>
    <xf numFmtId="0" fontId="10" fillId="0" borderId="30" xfId="0" applyFont="1" applyBorder="1" applyAlignment="1"/>
    <xf numFmtId="0" fontId="10" fillId="2" borderId="28" xfId="0" applyFont="1" applyFill="1" applyBorder="1"/>
    <xf numFmtId="0" fontId="10" fillId="2" borderId="29" xfId="0" applyFont="1" applyFill="1" applyBorder="1"/>
    <xf numFmtId="0" fontId="10" fillId="0" borderId="30" xfId="0" applyFont="1" applyBorder="1"/>
    <xf numFmtId="0" fontId="10" fillId="0" borderId="31" xfId="0" applyFont="1" applyFill="1" applyBorder="1"/>
    <xf numFmtId="2" fontId="10" fillId="2" borderId="30" xfId="0" applyNumberFormat="1" applyFont="1" applyFill="1" applyBorder="1"/>
    <xf numFmtId="0" fontId="11" fillId="0" borderId="0" xfId="0" applyFont="1" applyAlignment="1"/>
    <xf numFmtId="0" fontId="11" fillId="0" borderId="0" xfId="0" applyFont="1"/>
    <xf numFmtId="0" fontId="10" fillId="0" borderId="29" xfId="0" applyFont="1" applyFill="1" applyBorder="1"/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4" borderId="2" xfId="0" quotePrefix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 applyProtection="1">
      <alignment horizontal="left" vertical="center"/>
      <protection locked="0"/>
    </xf>
    <xf numFmtId="0" fontId="22" fillId="0" borderId="2" xfId="0" applyFont="1" applyBorder="1"/>
    <xf numFmtId="0" fontId="23" fillId="0" borderId="2" xfId="0" applyFont="1" applyBorder="1"/>
    <xf numFmtId="0" fontId="20" fillId="0" borderId="2" xfId="0" applyFont="1" applyBorder="1"/>
    <xf numFmtId="0" fontId="22" fillId="3" borderId="0" xfId="0" applyFont="1" applyFill="1" applyAlignment="1" applyProtection="1">
      <alignment horizontal="left" vertical="center"/>
      <protection locked="0"/>
    </xf>
    <xf numFmtId="1" fontId="0" fillId="3" borderId="0" xfId="0" applyNumberFormat="1" applyFill="1"/>
    <xf numFmtId="0" fontId="0" fillId="3" borderId="0" xfId="0" applyFill="1"/>
    <xf numFmtId="0" fontId="4" fillId="0" borderId="0" xfId="0" applyFont="1" applyFill="1" applyProtection="1">
      <protection locked="0"/>
    </xf>
    <xf numFmtId="2" fontId="4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4" fillId="5" borderId="18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/>
      <protection locked="0"/>
    </xf>
    <xf numFmtId="2" fontId="4" fillId="4" borderId="2" xfId="0" applyNumberFormat="1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Protection="1">
      <protection locked="0"/>
    </xf>
    <xf numFmtId="0" fontId="4" fillId="0" borderId="4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vertical="center" wrapText="1"/>
    </xf>
    <xf numFmtId="0" fontId="2" fillId="4" borderId="18" xfId="0" applyFont="1" applyFill="1" applyBorder="1" applyAlignment="1" applyProtection="1">
      <alignment horizontal="center"/>
      <protection locked="0"/>
    </xf>
    <xf numFmtId="0" fontId="2" fillId="4" borderId="34" xfId="0" applyFont="1" applyFill="1" applyBorder="1" applyAlignment="1">
      <alignment horizontal="center" vertical="center" wrapText="1"/>
    </xf>
    <xf numFmtId="2" fontId="2" fillId="4" borderId="31" xfId="0" applyNumberFormat="1" applyFont="1" applyFill="1" applyBorder="1" applyProtection="1">
      <protection locked="0"/>
    </xf>
    <xf numFmtId="0" fontId="2" fillId="4" borderId="31" xfId="0" applyFont="1" applyFill="1" applyBorder="1" applyAlignment="1">
      <alignment horizontal="center" vertical="center" wrapText="1"/>
    </xf>
    <xf numFmtId="2" fontId="2" fillId="4" borderId="31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 applyProtection="1">
      <alignment horizontal="center"/>
      <protection locked="0"/>
    </xf>
    <xf numFmtId="2" fontId="28" fillId="4" borderId="2" xfId="0" applyNumberFormat="1" applyFont="1" applyFill="1" applyBorder="1" applyAlignment="1" applyProtection="1">
      <alignment horizontal="center"/>
      <protection locked="0"/>
    </xf>
    <xf numFmtId="0" fontId="28" fillId="4" borderId="2" xfId="0" applyFont="1" applyFill="1" applyBorder="1" applyAlignment="1">
      <alignment horizontal="center" vertical="center" wrapText="1"/>
    </xf>
    <xf numFmtId="2" fontId="28" fillId="4" borderId="2" xfId="0" applyNumberFormat="1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2" fontId="28" fillId="4" borderId="2" xfId="0" applyNumberFormat="1" applyFont="1" applyFill="1" applyBorder="1" applyProtection="1">
      <protection locked="0"/>
    </xf>
    <xf numFmtId="2" fontId="28" fillId="4" borderId="13" xfId="0" applyNumberFormat="1" applyFont="1" applyFill="1" applyBorder="1" applyProtection="1">
      <protection locked="0"/>
    </xf>
    <xf numFmtId="2" fontId="28" fillId="4" borderId="13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9" fillId="0" borderId="0" xfId="0" applyFont="1" applyFill="1" applyProtection="1">
      <protection locked="0"/>
    </xf>
    <xf numFmtId="0" fontId="31" fillId="0" borderId="0" xfId="0" applyFont="1" applyFill="1" applyProtection="1">
      <protection locked="0"/>
    </xf>
    <xf numFmtId="2" fontId="29" fillId="0" borderId="0" xfId="0" applyNumberFormat="1" applyFont="1" applyFill="1" applyProtection="1">
      <protection locked="0"/>
    </xf>
    <xf numFmtId="0" fontId="31" fillId="0" borderId="0" xfId="0" applyFont="1" applyFill="1" applyAlignment="1" applyProtection="1">
      <protection locked="0"/>
    </xf>
    <xf numFmtId="0" fontId="0" fillId="3" borderId="2" xfId="0" applyFill="1" applyBorder="1" applyAlignment="1">
      <alignment vertical="center"/>
    </xf>
    <xf numFmtId="0" fontId="11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right"/>
      <protection locked="0"/>
    </xf>
    <xf numFmtId="0" fontId="9" fillId="0" borderId="0" xfId="1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7" fillId="2" borderId="7" xfId="1" applyFont="1" applyFill="1" applyBorder="1" applyAlignment="1" applyProtection="1">
      <alignment horizontal="center" vertical="center" wrapText="1"/>
      <protection locked="0"/>
    </xf>
    <xf numFmtId="0" fontId="7" fillId="2" borderId="9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7" fillId="2" borderId="12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6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9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4" borderId="2" xfId="0" applyFont="1" applyFill="1" applyBorder="1" applyAlignment="1" applyProtection="1">
      <alignment horizontal="center" vertical="center"/>
      <protection locked="0"/>
    </xf>
    <xf numFmtId="1" fontId="25" fillId="3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26" fillId="0" borderId="0" xfId="0" applyFont="1" applyFill="1" applyAlignment="1" applyProtection="1">
      <alignment horizontal="center"/>
      <protection locked="0"/>
    </xf>
    <xf numFmtId="0" fontId="27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7" fillId="5" borderId="38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37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 applyProtection="1">
      <alignment horizontal="center"/>
      <protection locked="0"/>
    </xf>
    <xf numFmtId="0" fontId="31" fillId="0" borderId="0" xfId="0" applyFont="1" applyFill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</cellXfs>
  <cellStyles count="4">
    <cellStyle name="Bình thường 2" xfId="2"/>
    <cellStyle name="Normal" xfId="0" builtinId="0"/>
    <cellStyle name="Normal 2" xfId="3"/>
    <cellStyle name="Normal_Sheet5" xfId="1"/>
  </cellStyles>
  <dxfs count="0"/>
  <tableStyles count="0" defaultTableStyle="TableStyleMedium2" defaultPivotStyle="PivotStyleLight16"/>
  <colors>
    <mruColors>
      <color rgb="FF00FFFF"/>
      <color rgb="FF3366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95250</xdr:rowOff>
    </xdr:from>
    <xdr:to>
      <xdr:col>6</xdr:col>
      <xdr:colOff>476250</xdr:colOff>
      <xdr:row>1</xdr:row>
      <xdr:rowOff>95250</xdr:rowOff>
    </xdr:to>
    <xdr:cxnSp macro="">
      <xdr:nvCxnSpPr>
        <xdr:cNvPr id="2" name="Đường nối Thẳng 2">
          <a:extLst>
            <a:ext uri="{FF2B5EF4-FFF2-40B4-BE49-F238E27FC236}">
              <a16:creationId xmlns:a16="http://schemas.microsoft.com/office/drawing/2014/main" id="{812997B4-B535-43B5-B5D1-6244768ACDF0}"/>
            </a:ext>
          </a:extLst>
        </xdr:cNvPr>
        <xdr:cNvCxnSpPr/>
      </xdr:nvCxnSpPr>
      <xdr:spPr>
        <a:xfrm>
          <a:off x="2886075" y="333375"/>
          <a:ext cx="2486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257175</xdr:colOff>
      <xdr:row>2</xdr:row>
      <xdr:rowOff>104775</xdr:rowOff>
    </xdr:from>
    <xdr:to>
      <xdr:col>20</xdr:col>
      <xdr:colOff>190500</xdr:colOff>
      <xdr:row>2</xdr:row>
      <xdr:rowOff>104775</xdr:rowOff>
    </xdr:to>
    <xdr:cxnSp macro="">
      <xdr:nvCxnSpPr>
        <xdr:cNvPr id="3" name="Đường nối Thẳng 4">
          <a:extLst>
            <a:ext uri="{FF2B5EF4-FFF2-40B4-BE49-F238E27FC236}">
              <a16:creationId xmlns:a16="http://schemas.microsoft.com/office/drawing/2014/main" id="{5506981B-FF49-4346-89A8-63FE6F7ABABD}"/>
            </a:ext>
          </a:extLst>
        </xdr:cNvPr>
        <xdr:cNvCxnSpPr/>
      </xdr:nvCxnSpPr>
      <xdr:spPr>
        <a:xfrm>
          <a:off x="6677025" y="504825"/>
          <a:ext cx="1943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2</xdr:row>
      <xdr:rowOff>11206</xdr:rowOff>
    </xdr:from>
    <xdr:to>
      <xdr:col>4</xdr:col>
      <xdr:colOff>246529</xdr:colOff>
      <xdr:row>2</xdr:row>
      <xdr:rowOff>11206</xdr:rowOff>
    </xdr:to>
    <xdr:cxnSp macro="">
      <xdr:nvCxnSpPr>
        <xdr:cNvPr id="2" name="Straight Connector 1"/>
        <xdr:cNvCxnSpPr/>
      </xdr:nvCxnSpPr>
      <xdr:spPr>
        <a:xfrm flipV="1">
          <a:off x="3173506" y="430306"/>
          <a:ext cx="85444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78441</xdr:colOff>
      <xdr:row>2</xdr:row>
      <xdr:rowOff>33617</xdr:rowOff>
    </xdr:from>
    <xdr:to>
      <xdr:col>19</xdr:col>
      <xdr:colOff>0</xdr:colOff>
      <xdr:row>2</xdr:row>
      <xdr:rowOff>33617</xdr:rowOff>
    </xdr:to>
    <xdr:cxnSp macro="">
      <xdr:nvCxnSpPr>
        <xdr:cNvPr id="3" name="Straight Connector 2"/>
        <xdr:cNvCxnSpPr/>
      </xdr:nvCxnSpPr>
      <xdr:spPr>
        <a:xfrm flipV="1">
          <a:off x="10032066" y="452717"/>
          <a:ext cx="21313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IANG\NAM%20HOC\NAM%20HOC%202019-2020\THONG%20KE%20SO%20LIEU%20DAU%20NAM%20HOC%202019-2020\THONG%20KE%20SO%20LIEU%20LOP-HS%20DAU%20NAM%202019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2;&#212;NG\TI&#7874;U%20H&#7884;C\NAM%20HOC%202019-2020\BAO%20CAO%20CUOI%20NAM%20HOC%2020192020\TONG%20HOP%20BAO%20CAO%20TIEU%20HOC%202019-2020\BC_DTSSHS_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g_tính1"/>
      <sheetName val="Trang_tính4"/>
      <sheetName val="LOP-HS DN 2019-2020"/>
      <sheetName val="EQMS"/>
    </sheetNames>
    <sheetDataSet>
      <sheetData sheetId="0" refreshError="1">
        <row r="14">
          <cell r="R14">
            <v>199</v>
          </cell>
          <cell r="T14">
            <v>6</v>
          </cell>
        </row>
        <row r="15">
          <cell r="R15">
            <v>135</v>
          </cell>
          <cell r="T15">
            <v>4</v>
          </cell>
        </row>
        <row r="16">
          <cell r="R16">
            <v>76</v>
          </cell>
          <cell r="T16">
            <v>3</v>
          </cell>
        </row>
        <row r="17">
          <cell r="R17">
            <v>59</v>
          </cell>
          <cell r="T17">
            <v>2</v>
          </cell>
        </row>
        <row r="18">
          <cell r="R18">
            <v>53</v>
          </cell>
          <cell r="T18">
            <v>2</v>
          </cell>
        </row>
        <row r="19">
          <cell r="R19">
            <v>118</v>
          </cell>
          <cell r="T19">
            <v>4</v>
          </cell>
        </row>
        <row r="20">
          <cell r="R20">
            <v>92</v>
          </cell>
          <cell r="T20">
            <v>3</v>
          </cell>
        </row>
        <row r="21">
          <cell r="R21">
            <v>86</v>
          </cell>
          <cell r="T21">
            <v>3</v>
          </cell>
        </row>
        <row r="22">
          <cell r="R22">
            <v>41</v>
          </cell>
          <cell r="T22">
            <v>2</v>
          </cell>
        </row>
        <row r="23">
          <cell r="R23">
            <v>99</v>
          </cell>
          <cell r="T23">
            <v>4</v>
          </cell>
        </row>
        <row r="24">
          <cell r="R24">
            <v>79</v>
          </cell>
          <cell r="T24">
            <v>3</v>
          </cell>
        </row>
        <row r="25">
          <cell r="R25">
            <v>122</v>
          </cell>
          <cell r="T25">
            <v>4</v>
          </cell>
        </row>
        <row r="26">
          <cell r="R26">
            <v>56</v>
          </cell>
          <cell r="T26">
            <v>3</v>
          </cell>
        </row>
        <row r="27">
          <cell r="R27">
            <v>60</v>
          </cell>
          <cell r="T27">
            <v>3</v>
          </cell>
        </row>
        <row r="28">
          <cell r="R28">
            <v>103</v>
          </cell>
          <cell r="T28">
            <v>4</v>
          </cell>
        </row>
        <row r="29">
          <cell r="R29">
            <v>63</v>
          </cell>
          <cell r="T29">
            <v>3</v>
          </cell>
        </row>
        <row r="30">
          <cell r="R30">
            <v>78</v>
          </cell>
          <cell r="T30">
            <v>4</v>
          </cell>
        </row>
        <row r="31">
          <cell r="R31">
            <v>153</v>
          </cell>
          <cell r="T31">
            <v>6</v>
          </cell>
        </row>
        <row r="32">
          <cell r="R32">
            <v>47</v>
          </cell>
          <cell r="T32">
            <v>2</v>
          </cell>
        </row>
        <row r="33">
          <cell r="R33">
            <v>75</v>
          </cell>
          <cell r="T33">
            <v>3</v>
          </cell>
        </row>
        <row r="34">
          <cell r="R34">
            <v>103</v>
          </cell>
          <cell r="T34">
            <v>4</v>
          </cell>
        </row>
        <row r="35">
          <cell r="R35">
            <v>71</v>
          </cell>
          <cell r="T35">
            <v>4</v>
          </cell>
        </row>
        <row r="36">
          <cell r="R36">
            <v>93</v>
          </cell>
          <cell r="T36">
            <v>3</v>
          </cell>
        </row>
        <row r="37">
          <cell r="R37">
            <v>30</v>
          </cell>
          <cell r="T37">
            <v>2</v>
          </cell>
        </row>
        <row r="38">
          <cell r="R38">
            <v>49</v>
          </cell>
          <cell r="T38">
            <v>3</v>
          </cell>
        </row>
        <row r="39">
          <cell r="R39">
            <v>169</v>
          </cell>
          <cell r="T39">
            <v>6</v>
          </cell>
        </row>
        <row r="40">
          <cell r="R40">
            <v>43</v>
          </cell>
          <cell r="T40">
            <v>2</v>
          </cell>
        </row>
        <row r="41">
          <cell r="R41">
            <v>117</v>
          </cell>
          <cell r="T41">
            <v>5</v>
          </cell>
        </row>
        <row r="42">
          <cell r="R42">
            <v>36</v>
          </cell>
          <cell r="T42">
            <v>2</v>
          </cell>
        </row>
        <row r="43">
          <cell r="R43">
            <v>60</v>
          </cell>
          <cell r="T43">
            <v>3</v>
          </cell>
        </row>
        <row r="44">
          <cell r="R44">
            <v>44</v>
          </cell>
          <cell r="T44">
            <v>2</v>
          </cell>
        </row>
      </sheetData>
      <sheetData sheetId="1" refreshError="1">
        <row r="13">
          <cell r="N13">
            <v>233</v>
          </cell>
          <cell r="Q13">
            <v>7</v>
          </cell>
        </row>
        <row r="19">
          <cell r="N19">
            <v>132</v>
          </cell>
        </row>
        <row r="25">
          <cell r="N25">
            <v>64</v>
          </cell>
          <cell r="Q25">
            <v>3</v>
          </cell>
        </row>
        <row r="31">
          <cell r="N31">
            <v>62</v>
          </cell>
          <cell r="Q31">
            <v>3</v>
          </cell>
        </row>
        <row r="37">
          <cell r="N37">
            <v>59</v>
          </cell>
          <cell r="Q37">
            <v>2</v>
          </cell>
        </row>
        <row r="43">
          <cell r="N43">
            <v>134</v>
          </cell>
        </row>
        <row r="49">
          <cell r="N49">
            <v>71</v>
          </cell>
          <cell r="Q49">
            <v>3</v>
          </cell>
        </row>
        <row r="55">
          <cell r="N55">
            <v>79</v>
          </cell>
        </row>
        <row r="61">
          <cell r="N61">
            <v>55</v>
          </cell>
        </row>
        <row r="67">
          <cell r="N67">
            <v>130</v>
          </cell>
        </row>
        <row r="73">
          <cell r="N73">
            <v>76</v>
          </cell>
        </row>
        <row r="79">
          <cell r="N79">
            <v>128</v>
          </cell>
        </row>
        <row r="85">
          <cell r="N85">
            <v>65</v>
          </cell>
        </row>
        <row r="91">
          <cell r="N91">
            <v>61</v>
          </cell>
        </row>
        <row r="97">
          <cell r="N97">
            <v>113</v>
          </cell>
        </row>
        <row r="103">
          <cell r="N103">
            <v>61</v>
          </cell>
        </row>
        <row r="109">
          <cell r="N109">
            <v>93</v>
          </cell>
        </row>
        <row r="115">
          <cell r="N115">
            <v>150</v>
          </cell>
        </row>
        <row r="121">
          <cell r="N121">
            <v>42</v>
          </cell>
        </row>
        <row r="127">
          <cell r="N127">
            <v>77</v>
          </cell>
        </row>
        <row r="133">
          <cell r="N133">
            <v>120</v>
          </cell>
        </row>
        <row r="139">
          <cell r="N139">
            <v>77</v>
          </cell>
        </row>
        <row r="145">
          <cell r="N145">
            <v>113</v>
          </cell>
        </row>
        <row r="151">
          <cell r="N151">
            <v>38</v>
          </cell>
        </row>
        <row r="157">
          <cell r="N157">
            <v>52</v>
          </cell>
        </row>
        <row r="169">
          <cell r="N169">
            <v>64</v>
          </cell>
        </row>
        <row r="175">
          <cell r="N175">
            <v>111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D"/>
      <sheetName val="TRUONG"/>
      <sheetName val="CHOT SO"/>
      <sheetName val="EQMS"/>
      <sheetName val="DVH"/>
      <sheetName val="MA1"/>
      <sheetName val="MA2"/>
      <sheetName val="MAA"/>
      <sheetName val="MAB"/>
      <sheetName val="MQ1"/>
      <sheetName val="MQ2"/>
      <sheetName val="MQ3"/>
      <sheetName val="MQ4"/>
      <sheetName val="MD1"/>
      <sheetName val="LB"/>
      <sheetName val="PD1"/>
      <sheetName val="PD2"/>
      <sheetName val="THTHCSPD"/>
      <sheetName val="TM1"/>
      <sheetName val="BD"/>
      <sheetName val="THTHCSTM"/>
      <sheetName val="BK1"/>
      <sheetName val="BK2"/>
      <sheetName val="BK3"/>
      <sheetName val="MH1"/>
      <sheetName val="MH2"/>
      <sheetName val="TK1"/>
      <sheetName val="TK2"/>
      <sheetName val="TK3"/>
      <sheetName val="TX1"/>
      <sheetName val="TX2"/>
      <sheetName val="HT1"/>
      <sheetName val="HT2"/>
      <sheetName val="TL1"/>
      <sheetName val="TL2"/>
    </sheetNames>
    <sheetDataSet>
      <sheetData sheetId="0" refreshError="1"/>
      <sheetData sheetId="1">
        <row r="17">
          <cell r="C17">
            <v>1051</v>
          </cell>
        </row>
        <row r="18">
          <cell r="C18">
            <v>558</v>
          </cell>
        </row>
        <row r="19">
          <cell r="C19">
            <v>295</v>
          </cell>
        </row>
        <row r="20">
          <cell r="C20">
            <v>279</v>
          </cell>
        </row>
        <row r="21">
          <cell r="C21">
            <v>239</v>
          </cell>
        </row>
        <row r="22">
          <cell r="C22">
            <v>564</v>
          </cell>
        </row>
        <row r="23">
          <cell r="C23">
            <v>430</v>
          </cell>
        </row>
        <row r="24">
          <cell r="C24">
            <v>354</v>
          </cell>
        </row>
        <row r="25">
          <cell r="C25">
            <v>233</v>
          </cell>
        </row>
        <row r="26">
          <cell r="C26">
            <v>468</v>
          </cell>
        </row>
        <row r="27">
          <cell r="C27">
            <v>404</v>
          </cell>
        </row>
        <row r="28">
          <cell r="C28">
            <v>620</v>
          </cell>
        </row>
        <row r="29">
          <cell r="C29">
            <v>279</v>
          </cell>
        </row>
        <row r="30">
          <cell r="C30">
            <v>277</v>
          </cell>
        </row>
        <row r="31">
          <cell r="C31">
            <v>498</v>
          </cell>
        </row>
        <row r="32">
          <cell r="C32">
            <v>286</v>
          </cell>
        </row>
        <row r="33">
          <cell r="C33">
            <v>385</v>
          </cell>
        </row>
        <row r="34">
          <cell r="C34">
            <v>715</v>
          </cell>
        </row>
        <row r="35">
          <cell r="C35">
            <v>197</v>
          </cell>
        </row>
        <row r="36">
          <cell r="C36">
            <v>321</v>
          </cell>
        </row>
        <row r="37">
          <cell r="C37">
            <v>488</v>
          </cell>
        </row>
        <row r="38">
          <cell r="C38">
            <v>334</v>
          </cell>
        </row>
        <row r="39">
          <cell r="C39">
            <v>450</v>
          </cell>
        </row>
        <row r="40">
          <cell r="C40">
            <v>147</v>
          </cell>
        </row>
        <row r="41">
          <cell r="C41">
            <v>232</v>
          </cell>
        </row>
        <row r="42">
          <cell r="C42">
            <v>813</v>
          </cell>
        </row>
        <row r="43">
          <cell r="C43">
            <v>220</v>
          </cell>
        </row>
        <row r="44">
          <cell r="C44">
            <v>500</v>
          </cell>
        </row>
        <row r="45">
          <cell r="C45">
            <v>171</v>
          </cell>
        </row>
        <row r="46">
          <cell r="C46">
            <v>324</v>
          </cell>
        </row>
        <row r="47">
          <cell r="C47">
            <v>198</v>
          </cell>
        </row>
        <row r="48">
          <cell r="C48">
            <v>12330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D35"/>
  <sheetViews>
    <sheetView topLeftCell="C10" workbookViewId="0">
      <selection activeCell="AE26" sqref="AE26"/>
    </sheetView>
  </sheetViews>
  <sheetFormatPr defaultRowHeight="18" customHeight="1"/>
  <cols>
    <col min="1" max="2" width="0" hidden="1" customWidth="1"/>
    <col min="3" max="3" width="6.5703125" customWidth="1"/>
    <col min="4" max="4" width="7" customWidth="1"/>
    <col min="5" max="5" width="5.28515625" customWidth="1"/>
    <col min="6" max="6" width="5.85546875" customWidth="1"/>
    <col min="7" max="7" width="5.7109375" customWidth="1"/>
    <col min="8" max="9" width="4.7109375" customWidth="1"/>
    <col min="10" max="10" width="7" customWidth="1"/>
    <col min="11" max="11" width="7.5703125" customWidth="1"/>
    <col min="12" max="14" width="7.28515625" customWidth="1"/>
    <col min="15" max="15" width="7.5703125" customWidth="1"/>
    <col min="16" max="16" width="5.42578125" customWidth="1"/>
    <col min="17" max="17" width="6.28515625" customWidth="1"/>
    <col min="18" max="18" width="4.7109375" customWidth="1"/>
    <col min="19" max="19" width="4.28515625" customWidth="1"/>
    <col min="20" max="20" width="4.7109375" customWidth="1"/>
    <col min="21" max="21" width="4.85546875" customWidth="1"/>
    <col min="22" max="22" width="4.42578125" customWidth="1"/>
    <col min="23" max="23" width="4.140625" customWidth="1"/>
    <col min="24" max="24" width="4" customWidth="1"/>
    <col min="25" max="25" width="4.28515625" customWidth="1"/>
    <col min="26" max="26" width="4.140625" customWidth="1"/>
    <col min="27" max="27" width="4.42578125" customWidth="1"/>
    <col min="259" max="259" width="4.5703125" customWidth="1"/>
    <col min="260" max="260" width="7" customWidth="1"/>
    <col min="261" max="261" width="5.28515625" customWidth="1"/>
    <col min="262" max="266" width="4.7109375" customWidth="1"/>
    <col min="267" max="267" width="4.5703125" customWidth="1"/>
    <col min="268" max="268" width="5" customWidth="1"/>
    <col min="269" max="269" width="5.140625" customWidth="1"/>
    <col min="270" max="270" width="5.42578125" customWidth="1"/>
    <col min="271" max="271" width="6.28515625" customWidth="1"/>
    <col min="272" max="272" width="6.42578125" customWidth="1"/>
    <col min="273" max="273" width="6.140625" customWidth="1"/>
    <col min="274" max="274" width="4.7109375" customWidth="1"/>
    <col min="275" max="275" width="5.42578125" customWidth="1"/>
    <col min="276" max="276" width="5.140625" customWidth="1"/>
    <col min="277" max="277" width="6" customWidth="1"/>
    <col min="278" max="278" width="4.42578125" customWidth="1"/>
    <col min="279" max="279" width="4.140625" customWidth="1"/>
    <col min="280" max="280" width="4" customWidth="1"/>
    <col min="281" max="281" width="4.28515625" customWidth="1"/>
    <col min="282" max="282" width="4.140625" customWidth="1"/>
    <col min="283" max="283" width="4.42578125" customWidth="1"/>
    <col min="515" max="515" width="4.5703125" customWidth="1"/>
    <col min="516" max="516" width="7" customWidth="1"/>
    <col min="517" max="517" width="5.28515625" customWidth="1"/>
    <col min="518" max="522" width="4.7109375" customWidth="1"/>
    <col min="523" max="523" width="4.5703125" customWidth="1"/>
    <col min="524" max="524" width="5" customWidth="1"/>
    <col min="525" max="525" width="5.140625" customWidth="1"/>
    <col min="526" max="526" width="5.42578125" customWidth="1"/>
    <col min="527" max="527" width="6.28515625" customWidth="1"/>
    <col min="528" max="528" width="6.42578125" customWidth="1"/>
    <col min="529" max="529" width="6.140625" customWidth="1"/>
    <col min="530" max="530" width="4.7109375" customWidth="1"/>
    <col min="531" max="531" width="5.42578125" customWidth="1"/>
    <col min="532" max="532" width="5.140625" customWidth="1"/>
    <col min="533" max="533" width="6" customWidth="1"/>
    <col min="534" max="534" width="4.42578125" customWidth="1"/>
    <col min="535" max="535" width="4.140625" customWidth="1"/>
    <col min="536" max="536" width="4" customWidth="1"/>
    <col min="537" max="537" width="4.28515625" customWidth="1"/>
    <col min="538" max="538" width="4.140625" customWidth="1"/>
    <col min="539" max="539" width="4.42578125" customWidth="1"/>
    <col min="771" max="771" width="4.5703125" customWidth="1"/>
    <col min="772" max="772" width="7" customWidth="1"/>
    <col min="773" max="773" width="5.28515625" customWidth="1"/>
    <col min="774" max="778" width="4.7109375" customWidth="1"/>
    <col min="779" max="779" width="4.5703125" customWidth="1"/>
    <col min="780" max="780" width="5" customWidth="1"/>
    <col min="781" max="781" width="5.140625" customWidth="1"/>
    <col min="782" max="782" width="5.42578125" customWidth="1"/>
    <col min="783" max="783" width="6.28515625" customWidth="1"/>
    <col min="784" max="784" width="6.42578125" customWidth="1"/>
    <col min="785" max="785" width="6.140625" customWidth="1"/>
    <col min="786" max="786" width="4.7109375" customWidth="1"/>
    <col min="787" max="787" width="5.42578125" customWidth="1"/>
    <col min="788" max="788" width="5.140625" customWidth="1"/>
    <col min="789" max="789" width="6" customWidth="1"/>
    <col min="790" max="790" width="4.42578125" customWidth="1"/>
    <col min="791" max="791" width="4.140625" customWidth="1"/>
    <col min="792" max="792" width="4" customWidth="1"/>
    <col min="793" max="793" width="4.28515625" customWidth="1"/>
    <col min="794" max="794" width="4.140625" customWidth="1"/>
    <col min="795" max="795" width="4.42578125" customWidth="1"/>
    <col min="1027" max="1027" width="4.5703125" customWidth="1"/>
    <col min="1028" max="1028" width="7" customWidth="1"/>
    <col min="1029" max="1029" width="5.28515625" customWidth="1"/>
    <col min="1030" max="1034" width="4.7109375" customWidth="1"/>
    <col min="1035" max="1035" width="4.5703125" customWidth="1"/>
    <col min="1036" max="1036" width="5" customWidth="1"/>
    <col min="1037" max="1037" width="5.140625" customWidth="1"/>
    <col min="1038" max="1038" width="5.42578125" customWidth="1"/>
    <col min="1039" max="1039" width="6.28515625" customWidth="1"/>
    <col min="1040" max="1040" width="6.42578125" customWidth="1"/>
    <col min="1041" max="1041" width="6.140625" customWidth="1"/>
    <col min="1042" max="1042" width="4.7109375" customWidth="1"/>
    <col min="1043" max="1043" width="5.42578125" customWidth="1"/>
    <col min="1044" max="1044" width="5.140625" customWidth="1"/>
    <col min="1045" max="1045" width="6" customWidth="1"/>
    <col min="1046" max="1046" width="4.42578125" customWidth="1"/>
    <col min="1047" max="1047" width="4.140625" customWidth="1"/>
    <col min="1048" max="1048" width="4" customWidth="1"/>
    <col min="1049" max="1049" width="4.28515625" customWidth="1"/>
    <col min="1050" max="1050" width="4.140625" customWidth="1"/>
    <col min="1051" max="1051" width="4.42578125" customWidth="1"/>
    <col min="1283" max="1283" width="4.5703125" customWidth="1"/>
    <col min="1284" max="1284" width="7" customWidth="1"/>
    <col min="1285" max="1285" width="5.28515625" customWidth="1"/>
    <col min="1286" max="1290" width="4.7109375" customWidth="1"/>
    <col min="1291" max="1291" width="4.5703125" customWidth="1"/>
    <col min="1292" max="1292" width="5" customWidth="1"/>
    <col min="1293" max="1293" width="5.140625" customWidth="1"/>
    <col min="1294" max="1294" width="5.42578125" customWidth="1"/>
    <col min="1295" max="1295" width="6.28515625" customWidth="1"/>
    <col min="1296" max="1296" width="6.42578125" customWidth="1"/>
    <col min="1297" max="1297" width="6.140625" customWidth="1"/>
    <col min="1298" max="1298" width="4.7109375" customWidth="1"/>
    <col min="1299" max="1299" width="5.42578125" customWidth="1"/>
    <col min="1300" max="1300" width="5.140625" customWidth="1"/>
    <col min="1301" max="1301" width="6" customWidth="1"/>
    <col min="1302" max="1302" width="4.42578125" customWidth="1"/>
    <col min="1303" max="1303" width="4.140625" customWidth="1"/>
    <col min="1304" max="1304" width="4" customWidth="1"/>
    <col min="1305" max="1305" width="4.28515625" customWidth="1"/>
    <col min="1306" max="1306" width="4.140625" customWidth="1"/>
    <col min="1307" max="1307" width="4.42578125" customWidth="1"/>
    <col min="1539" max="1539" width="4.5703125" customWidth="1"/>
    <col min="1540" max="1540" width="7" customWidth="1"/>
    <col min="1541" max="1541" width="5.28515625" customWidth="1"/>
    <col min="1542" max="1546" width="4.7109375" customWidth="1"/>
    <col min="1547" max="1547" width="4.5703125" customWidth="1"/>
    <col min="1548" max="1548" width="5" customWidth="1"/>
    <col min="1549" max="1549" width="5.140625" customWidth="1"/>
    <col min="1550" max="1550" width="5.42578125" customWidth="1"/>
    <col min="1551" max="1551" width="6.28515625" customWidth="1"/>
    <col min="1552" max="1552" width="6.42578125" customWidth="1"/>
    <col min="1553" max="1553" width="6.140625" customWidth="1"/>
    <col min="1554" max="1554" width="4.7109375" customWidth="1"/>
    <col min="1555" max="1555" width="5.42578125" customWidth="1"/>
    <col min="1556" max="1556" width="5.140625" customWidth="1"/>
    <col min="1557" max="1557" width="6" customWidth="1"/>
    <col min="1558" max="1558" width="4.42578125" customWidth="1"/>
    <col min="1559" max="1559" width="4.140625" customWidth="1"/>
    <col min="1560" max="1560" width="4" customWidth="1"/>
    <col min="1561" max="1561" width="4.28515625" customWidth="1"/>
    <col min="1562" max="1562" width="4.140625" customWidth="1"/>
    <col min="1563" max="1563" width="4.42578125" customWidth="1"/>
    <col min="1795" max="1795" width="4.5703125" customWidth="1"/>
    <col min="1796" max="1796" width="7" customWidth="1"/>
    <col min="1797" max="1797" width="5.28515625" customWidth="1"/>
    <col min="1798" max="1802" width="4.7109375" customWidth="1"/>
    <col min="1803" max="1803" width="4.5703125" customWidth="1"/>
    <col min="1804" max="1804" width="5" customWidth="1"/>
    <col min="1805" max="1805" width="5.140625" customWidth="1"/>
    <col min="1806" max="1806" width="5.42578125" customWidth="1"/>
    <col min="1807" max="1807" width="6.28515625" customWidth="1"/>
    <col min="1808" max="1808" width="6.42578125" customWidth="1"/>
    <col min="1809" max="1809" width="6.140625" customWidth="1"/>
    <col min="1810" max="1810" width="4.7109375" customWidth="1"/>
    <col min="1811" max="1811" width="5.42578125" customWidth="1"/>
    <col min="1812" max="1812" width="5.140625" customWidth="1"/>
    <col min="1813" max="1813" width="6" customWidth="1"/>
    <col min="1814" max="1814" width="4.42578125" customWidth="1"/>
    <col min="1815" max="1815" width="4.140625" customWidth="1"/>
    <col min="1816" max="1816" width="4" customWidth="1"/>
    <col min="1817" max="1817" width="4.28515625" customWidth="1"/>
    <col min="1818" max="1818" width="4.140625" customWidth="1"/>
    <col min="1819" max="1819" width="4.42578125" customWidth="1"/>
    <col min="2051" max="2051" width="4.5703125" customWidth="1"/>
    <col min="2052" max="2052" width="7" customWidth="1"/>
    <col min="2053" max="2053" width="5.28515625" customWidth="1"/>
    <col min="2054" max="2058" width="4.7109375" customWidth="1"/>
    <col min="2059" max="2059" width="4.5703125" customWidth="1"/>
    <col min="2060" max="2060" width="5" customWidth="1"/>
    <col min="2061" max="2061" width="5.140625" customWidth="1"/>
    <col min="2062" max="2062" width="5.42578125" customWidth="1"/>
    <col min="2063" max="2063" width="6.28515625" customWidth="1"/>
    <col min="2064" max="2064" width="6.42578125" customWidth="1"/>
    <col min="2065" max="2065" width="6.140625" customWidth="1"/>
    <col min="2066" max="2066" width="4.7109375" customWidth="1"/>
    <col min="2067" max="2067" width="5.42578125" customWidth="1"/>
    <col min="2068" max="2068" width="5.140625" customWidth="1"/>
    <col min="2069" max="2069" width="6" customWidth="1"/>
    <col min="2070" max="2070" width="4.42578125" customWidth="1"/>
    <col min="2071" max="2071" width="4.140625" customWidth="1"/>
    <col min="2072" max="2072" width="4" customWidth="1"/>
    <col min="2073" max="2073" width="4.28515625" customWidth="1"/>
    <col min="2074" max="2074" width="4.140625" customWidth="1"/>
    <col min="2075" max="2075" width="4.42578125" customWidth="1"/>
    <col min="2307" max="2307" width="4.5703125" customWidth="1"/>
    <col min="2308" max="2308" width="7" customWidth="1"/>
    <col min="2309" max="2309" width="5.28515625" customWidth="1"/>
    <col min="2310" max="2314" width="4.7109375" customWidth="1"/>
    <col min="2315" max="2315" width="4.5703125" customWidth="1"/>
    <col min="2316" max="2316" width="5" customWidth="1"/>
    <col min="2317" max="2317" width="5.140625" customWidth="1"/>
    <col min="2318" max="2318" width="5.42578125" customWidth="1"/>
    <col min="2319" max="2319" width="6.28515625" customWidth="1"/>
    <col min="2320" max="2320" width="6.42578125" customWidth="1"/>
    <col min="2321" max="2321" width="6.140625" customWidth="1"/>
    <col min="2322" max="2322" width="4.7109375" customWidth="1"/>
    <col min="2323" max="2323" width="5.42578125" customWidth="1"/>
    <col min="2324" max="2324" width="5.140625" customWidth="1"/>
    <col min="2325" max="2325" width="6" customWidth="1"/>
    <col min="2326" max="2326" width="4.42578125" customWidth="1"/>
    <col min="2327" max="2327" width="4.140625" customWidth="1"/>
    <col min="2328" max="2328" width="4" customWidth="1"/>
    <col min="2329" max="2329" width="4.28515625" customWidth="1"/>
    <col min="2330" max="2330" width="4.140625" customWidth="1"/>
    <col min="2331" max="2331" width="4.42578125" customWidth="1"/>
    <col min="2563" max="2563" width="4.5703125" customWidth="1"/>
    <col min="2564" max="2564" width="7" customWidth="1"/>
    <col min="2565" max="2565" width="5.28515625" customWidth="1"/>
    <col min="2566" max="2570" width="4.7109375" customWidth="1"/>
    <col min="2571" max="2571" width="4.5703125" customWidth="1"/>
    <col min="2572" max="2572" width="5" customWidth="1"/>
    <col min="2573" max="2573" width="5.140625" customWidth="1"/>
    <col min="2574" max="2574" width="5.42578125" customWidth="1"/>
    <col min="2575" max="2575" width="6.28515625" customWidth="1"/>
    <col min="2576" max="2576" width="6.42578125" customWidth="1"/>
    <col min="2577" max="2577" width="6.140625" customWidth="1"/>
    <col min="2578" max="2578" width="4.7109375" customWidth="1"/>
    <col min="2579" max="2579" width="5.42578125" customWidth="1"/>
    <col min="2580" max="2580" width="5.140625" customWidth="1"/>
    <col min="2581" max="2581" width="6" customWidth="1"/>
    <col min="2582" max="2582" width="4.42578125" customWidth="1"/>
    <col min="2583" max="2583" width="4.140625" customWidth="1"/>
    <col min="2584" max="2584" width="4" customWidth="1"/>
    <col min="2585" max="2585" width="4.28515625" customWidth="1"/>
    <col min="2586" max="2586" width="4.140625" customWidth="1"/>
    <col min="2587" max="2587" width="4.42578125" customWidth="1"/>
    <col min="2819" max="2819" width="4.5703125" customWidth="1"/>
    <col min="2820" max="2820" width="7" customWidth="1"/>
    <col min="2821" max="2821" width="5.28515625" customWidth="1"/>
    <col min="2822" max="2826" width="4.7109375" customWidth="1"/>
    <col min="2827" max="2827" width="4.5703125" customWidth="1"/>
    <col min="2828" max="2828" width="5" customWidth="1"/>
    <col min="2829" max="2829" width="5.140625" customWidth="1"/>
    <col min="2830" max="2830" width="5.42578125" customWidth="1"/>
    <col min="2831" max="2831" width="6.28515625" customWidth="1"/>
    <col min="2832" max="2832" width="6.42578125" customWidth="1"/>
    <col min="2833" max="2833" width="6.140625" customWidth="1"/>
    <col min="2834" max="2834" width="4.7109375" customWidth="1"/>
    <col min="2835" max="2835" width="5.42578125" customWidth="1"/>
    <col min="2836" max="2836" width="5.140625" customWidth="1"/>
    <col min="2837" max="2837" width="6" customWidth="1"/>
    <col min="2838" max="2838" width="4.42578125" customWidth="1"/>
    <col min="2839" max="2839" width="4.140625" customWidth="1"/>
    <col min="2840" max="2840" width="4" customWidth="1"/>
    <col min="2841" max="2841" width="4.28515625" customWidth="1"/>
    <col min="2842" max="2842" width="4.140625" customWidth="1"/>
    <col min="2843" max="2843" width="4.42578125" customWidth="1"/>
    <col min="3075" max="3075" width="4.5703125" customWidth="1"/>
    <col min="3076" max="3076" width="7" customWidth="1"/>
    <col min="3077" max="3077" width="5.28515625" customWidth="1"/>
    <col min="3078" max="3082" width="4.7109375" customWidth="1"/>
    <col min="3083" max="3083" width="4.5703125" customWidth="1"/>
    <col min="3084" max="3084" width="5" customWidth="1"/>
    <col min="3085" max="3085" width="5.140625" customWidth="1"/>
    <col min="3086" max="3086" width="5.42578125" customWidth="1"/>
    <col min="3087" max="3087" width="6.28515625" customWidth="1"/>
    <col min="3088" max="3088" width="6.42578125" customWidth="1"/>
    <col min="3089" max="3089" width="6.140625" customWidth="1"/>
    <col min="3090" max="3090" width="4.7109375" customWidth="1"/>
    <col min="3091" max="3091" width="5.42578125" customWidth="1"/>
    <col min="3092" max="3092" width="5.140625" customWidth="1"/>
    <col min="3093" max="3093" width="6" customWidth="1"/>
    <col min="3094" max="3094" width="4.42578125" customWidth="1"/>
    <col min="3095" max="3095" width="4.140625" customWidth="1"/>
    <col min="3096" max="3096" width="4" customWidth="1"/>
    <col min="3097" max="3097" width="4.28515625" customWidth="1"/>
    <col min="3098" max="3098" width="4.140625" customWidth="1"/>
    <col min="3099" max="3099" width="4.42578125" customWidth="1"/>
    <col min="3331" max="3331" width="4.5703125" customWidth="1"/>
    <col min="3332" max="3332" width="7" customWidth="1"/>
    <col min="3333" max="3333" width="5.28515625" customWidth="1"/>
    <col min="3334" max="3338" width="4.7109375" customWidth="1"/>
    <col min="3339" max="3339" width="4.5703125" customWidth="1"/>
    <col min="3340" max="3340" width="5" customWidth="1"/>
    <col min="3341" max="3341" width="5.140625" customWidth="1"/>
    <col min="3342" max="3342" width="5.42578125" customWidth="1"/>
    <col min="3343" max="3343" width="6.28515625" customWidth="1"/>
    <col min="3344" max="3344" width="6.42578125" customWidth="1"/>
    <col min="3345" max="3345" width="6.140625" customWidth="1"/>
    <col min="3346" max="3346" width="4.7109375" customWidth="1"/>
    <col min="3347" max="3347" width="5.42578125" customWidth="1"/>
    <col min="3348" max="3348" width="5.140625" customWidth="1"/>
    <col min="3349" max="3349" width="6" customWidth="1"/>
    <col min="3350" max="3350" width="4.42578125" customWidth="1"/>
    <col min="3351" max="3351" width="4.140625" customWidth="1"/>
    <col min="3352" max="3352" width="4" customWidth="1"/>
    <col min="3353" max="3353" width="4.28515625" customWidth="1"/>
    <col min="3354" max="3354" width="4.140625" customWidth="1"/>
    <col min="3355" max="3355" width="4.42578125" customWidth="1"/>
    <col min="3587" max="3587" width="4.5703125" customWidth="1"/>
    <col min="3588" max="3588" width="7" customWidth="1"/>
    <col min="3589" max="3589" width="5.28515625" customWidth="1"/>
    <col min="3590" max="3594" width="4.7109375" customWidth="1"/>
    <col min="3595" max="3595" width="4.5703125" customWidth="1"/>
    <col min="3596" max="3596" width="5" customWidth="1"/>
    <col min="3597" max="3597" width="5.140625" customWidth="1"/>
    <col min="3598" max="3598" width="5.42578125" customWidth="1"/>
    <col min="3599" max="3599" width="6.28515625" customWidth="1"/>
    <col min="3600" max="3600" width="6.42578125" customWidth="1"/>
    <col min="3601" max="3601" width="6.140625" customWidth="1"/>
    <col min="3602" max="3602" width="4.7109375" customWidth="1"/>
    <col min="3603" max="3603" width="5.42578125" customWidth="1"/>
    <col min="3604" max="3604" width="5.140625" customWidth="1"/>
    <col min="3605" max="3605" width="6" customWidth="1"/>
    <col min="3606" max="3606" width="4.42578125" customWidth="1"/>
    <col min="3607" max="3607" width="4.140625" customWidth="1"/>
    <col min="3608" max="3608" width="4" customWidth="1"/>
    <col min="3609" max="3609" width="4.28515625" customWidth="1"/>
    <col min="3610" max="3610" width="4.140625" customWidth="1"/>
    <col min="3611" max="3611" width="4.42578125" customWidth="1"/>
    <col min="3843" max="3843" width="4.5703125" customWidth="1"/>
    <col min="3844" max="3844" width="7" customWidth="1"/>
    <col min="3845" max="3845" width="5.28515625" customWidth="1"/>
    <col min="3846" max="3850" width="4.7109375" customWidth="1"/>
    <col min="3851" max="3851" width="4.5703125" customWidth="1"/>
    <col min="3852" max="3852" width="5" customWidth="1"/>
    <col min="3853" max="3853" width="5.140625" customWidth="1"/>
    <col min="3854" max="3854" width="5.42578125" customWidth="1"/>
    <col min="3855" max="3855" width="6.28515625" customWidth="1"/>
    <col min="3856" max="3856" width="6.42578125" customWidth="1"/>
    <col min="3857" max="3857" width="6.140625" customWidth="1"/>
    <col min="3858" max="3858" width="4.7109375" customWidth="1"/>
    <col min="3859" max="3859" width="5.42578125" customWidth="1"/>
    <col min="3860" max="3860" width="5.140625" customWidth="1"/>
    <col min="3861" max="3861" width="6" customWidth="1"/>
    <col min="3862" max="3862" width="4.42578125" customWidth="1"/>
    <col min="3863" max="3863" width="4.140625" customWidth="1"/>
    <col min="3864" max="3864" width="4" customWidth="1"/>
    <col min="3865" max="3865" width="4.28515625" customWidth="1"/>
    <col min="3866" max="3866" width="4.140625" customWidth="1"/>
    <col min="3867" max="3867" width="4.42578125" customWidth="1"/>
    <col min="4099" max="4099" width="4.5703125" customWidth="1"/>
    <col min="4100" max="4100" width="7" customWidth="1"/>
    <col min="4101" max="4101" width="5.28515625" customWidth="1"/>
    <col min="4102" max="4106" width="4.7109375" customWidth="1"/>
    <col min="4107" max="4107" width="4.5703125" customWidth="1"/>
    <col min="4108" max="4108" width="5" customWidth="1"/>
    <col min="4109" max="4109" width="5.140625" customWidth="1"/>
    <col min="4110" max="4110" width="5.42578125" customWidth="1"/>
    <col min="4111" max="4111" width="6.28515625" customWidth="1"/>
    <col min="4112" max="4112" width="6.42578125" customWidth="1"/>
    <col min="4113" max="4113" width="6.140625" customWidth="1"/>
    <col min="4114" max="4114" width="4.7109375" customWidth="1"/>
    <col min="4115" max="4115" width="5.42578125" customWidth="1"/>
    <col min="4116" max="4116" width="5.140625" customWidth="1"/>
    <col min="4117" max="4117" width="6" customWidth="1"/>
    <col min="4118" max="4118" width="4.42578125" customWidth="1"/>
    <col min="4119" max="4119" width="4.140625" customWidth="1"/>
    <col min="4120" max="4120" width="4" customWidth="1"/>
    <col min="4121" max="4121" width="4.28515625" customWidth="1"/>
    <col min="4122" max="4122" width="4.140625" customWidth="1"/>
    <col min="4123" max="4123" width="4.42578125" customWidth="1"/>
    <col min="4355" max="4355" width="4.5703125" customWidth="1"/>
    <col min="4356" max="4356" width="7" customWidth="1"/>
    <col min="4357" max="4357" width="5.28515625" customWidth="1"/>
    <col min="4358" max="4362" width="4.7109375" customWidth="1"/>
    <col min="4363" max="4363" width="4.5703125" customWidth="1"/>
    <col min="4364" max="4364" width="5" customWidth="1"/>
    <col min="4365" max="4365" width="5.140625" customWidth="1"/>
    <col min="4366" max="4366" width="5.42578125" customWidth="1"/>
    <col min="4367" max="4367" width="6.28515625" customWidth="1"/>
    <col min="4368" max="4368" width="6.42578125" customWidth="1"/>
    <col min="4369" max="4369" width="6.140625" customWidth="1"/>
    <col min="4370" max="4370" width="4.7109375" customWidth="1"/>
    <col min="4371" max="4371" width="5.42578125" customWidth="1"/>
    <col min="4372" max="4372" width="5.140625" customWidth="1"/>
    <col min="4373" max="4373" width="6" customWidth="1"/>
    <col min="4374" max="4374" width="4.42578125" customWidth="1"/>
    <col min="4375" max="4375" width="4.140625" customWidth="1"/>
    <col min="4376" max="4376" width="4" customWidth="1"/>
    <col min="4377" max="4377" width="4.28515625" customWidth="1"/>
    <col min="4378" max="4378" width="4.140625" customWidth="1"/>
    <col min="4379" max="4379" width="4.42578125" customWidth="1"/>
    <col min="4611" max="4611" width="4.5703125" customWidth="1"/>
    <col min="4612" max="4612" width="7" customWidth="1"/>
    <col min="4613" max="4613" width="5.28515625" customWidth="1"/>
    <col min="4614" max="4618" width="4.7109375" customWidth="1"/>
    <col min="4619" max="4619" width="4.5703125" customWidth="1"/>
    <col min="4620" max="4620" width="5" customWidth="1"/>
    <col min="4621" max="4621" width="5.140625" customWidth="1"/>
    <col min="4622" max="4622" width="5.42578125" customWidth="1"/>
    <col min="4623" max="4623" width="6.28515625" customWidth="1"/>
    <col min="4624" max="4624" width="6.42578125" customWidth="1"/>
    <col min="4625" max="4625" width="6.140625" customWidth="1"/>
    <col min="4626" max="4626" width="4.7109375" customWidth="1"/>
    <col min="4627" max="4627" width="5.42578125" customWidth="1"/>
    <col min="4628" max="4628" width="5.140625" customWidth="1"/>
    <col min="4629" max="4629" width="6" customWidth="1"/>
    <col min="4630" max="4630" width="4.42578125" customWidth="1"/>
    <col min="4631" max="4631" width="4.140625" customWidth="1"/>
    <col min="4632" max="4632" width="4" customWidth="1"/>
    <col min="4633" max="4633" width="4.28515625" customWidth="1"/>
    <col min="4634" max="4634" width="4.140625" customWidth="1"/>
    <col min="4635" max="4635" width="4.42578125" customWidth="1"/>
    <col min="4867" max="4867" width="4.5703125" customWidth="1"/>
    <col min="4868" max="4868" width="7" customWidth="1"/>
    <col min="4869" max="4869" width="5.28515625" customWidth="1"/>
    <col min="4870" max="4874" width="4.7109375" customWidth="1"/>
    <col min="4875" max="4875" width="4.5703125" customWidth="1"/>
    <col min="4876" max="4876" width="5" customWidth="1"/>
    <col min="4877" max="4877" width="5.140625" customWidth="1"/>
    <col min="4878" max="4878" width="5.42578125" customWidth="1"/>
    <col min="4879" max="4879" width="6.28515625" customWidth="1"/>
    <col min="4880" max="4880" width="6.42578125" customWidth="1"/>
    <col min="4881" max="4881" width="6.140625" customWidth="1"/>
    <col min="4882" max="4882" width="4.7109375" customWidth="1"/>
    <col min="4883" max="4883" width="5.42578125" customWidth="1"/>
    <col min="4884" max="4884" width="5.140625" customWidth="1"/>
    <col min="4885" max="4885" width="6" customWidth="1"/>
    <col min="4886" max="4886" width="4.42578125" customWidth="1"/>
    <col min="4887" max="4887" width="4.140625" customWidth="1"/>
    <col min="4888" max="4888" width="4" customWidth="1"/>
    <col min="4889" max="4889" width="4.28515625" customWidth="1"/>
    <col min="4890" max="4890" width="4.140625" customWidth="1"/>
    <col min="4891" max="4891" width="4.42578125" customWidth="1"/>
    <col min="5123" max="5123" width="4.5703125" customWidth="1"/>
    <col min="5124" max="5124" width="7" customWidth="1"/>
    <col min="5125" max="5125" width="5.28515625" customWidth="1"/>
    <col min="5126" max="5130" width="4.7109375" customWidth="1"/>
    <col min="5131" max="5131" width="4.5703125" customWidth="1"/>
    <col min="5132" max="5132" width="5" customWidth="1"/>
    <col min="5133" max="5133" width="5.140625" customWidth="1"/>
    <col min="5134" max="5134" width="5.42578125" customWidth="1"/>
    <col min="5135" max="5135" width="6.28515625" customWidth="1"/>
    <col min="5136" max="5136" width="6.42578125" customWidth="1"/>
    <col min="5137" max="5137" width="6.140625" customWidth="1"/>
    <col min="5138" max="5138" width="4.7109375" customWidth="1"/>
    <col min="5139" max="5139" width="5.42578125" customWidth="1"/>
    <col min="5140" max="5140" width="5.140625" customWidth="1"/>
    <col min="5141" max="5141" width="6" customWidth="1"/>
    <col min="5142" max="5142" width="4.42578125" customWidth="1"/>
    <col min="5143" max="5143" width="4.140625" customWidth="1"/>
    <col min="5144" max="5144" width="4" customWidth="1"/>
    <col min="5145" max="5145" width="4.28515625" customWidth="1"/>
    <col min="5146" max="5146" width="4.140625" customWidth="1"/>
    <col min="5147" max="5147" width="4.42578125" customWidth="1"/>
    <col min="5379" max="5379" width="4.5703125" customWidth="1"/>
    <col min="5380" max="5380" width="7" customWidth="1"/>
    <col min="5381" max="5381" width="5.28515625" customWidth="1"/>
    <col min="5382" max="5386" width="4.7109375" customWidth="1"/>
    <col min="5387" max="5387" width="4.5703125" customWidth="1"/>
    <col min="5388" max="5388" width="5" customWidth="1"/>
    <col min="5389" max="5389" width="5.140625" customWidth="1"/>
    <col min="5390" max="5390" width="5.42578125" customWidth="1"/>
    <col min="5391" max="5391" width="6.28515625" customWidth="1"/>
    <col min="5392" max="5392" width="6.42578125" customWidth="1"/>
    <col min="5393" max="5393" width="6.140625" customWidth="1"/>
    <col min="5394" max="5394" width="4.7109375" customWidth="1"/>
    <col min="5395" max="5395" width="5.42578125" customWidth="1"/>
    <col min="5396" max="5396" width="5.140625" customWidth="1"/>
    <col min="5397" max="5397" width="6" customWidth="1"/>
    <col min="5398" max="5398" width="4.42578125" customWidth="1"/>
    <col min="5399" max="5399" width="4.140625" customWidth="1"/>
    <col min="5400" max="5400" width="4" customWidth="1"/>
    <col min="5401" max="5401" width="4.28515625" customWidth="1"/>
    <col min="5402" max="5402" width="4.140625" customWidth="1"/>
    <col min="5403" max="5403" width="4.42578125" customWidth="1"/>
    <col min="5635" max="5635" width="4.5703125" customWidth="1"/>
    <col min="5636" max="5636" width="7" customWidth="1"/>
    <col min="5637" max="5637" width="5.28515625" customWidth="1"/>
    <col min="5638" max="5642" width="4.7109375" customWidth="1"/>
    <col min="5643" max="5643" width="4.5703125" customWidth="1"/>
    <col min="5644" max="5644" width="5" customWidth="1"/>
    <col min="5645" max="5645" width="5.140625" customWidth="1"/>
    <col min="5646" max="5646" width="5.42578125" customWidth="1"/>
    <col min="5647" max="5647" width="6.28515625" customWidth="1"/>
    <col min="5648" max="5648" width="6.42578125" customWidth="1"/>
    <col min="5649" max="5649" width="6.140625" customWidth="1"/>
    <col min="5650" max="5650" width="4.7109375" customWidth="1"/>
    <col min="5651" max="5651" width="5.42578125" customWidth="1"/>
    <col min="5652" max="5652" width="5.140625" customWidth="1"/>
    <col min="5653" max="5653" width="6" customWidth="1"/>
    <col min="5654" max="5654" width="4.42578125" customWidth="1"/>
    <col min="5655" max="5655" width="4.140625" customWidth="1"/>
    <col min="5656" max="5656" width="4" customWidth="1"/>
    <col min="5657" max="5657" width="4.28515625" customWidth="1"/>
    <col min="5658" max="5658" width="4.140625" customWidth="1"/>
    <col min="5659" max="5659" width="4.42578125" customWidth="1"/>
    <col min="5891" max="5891" width="4.5703125" customWidth="1"/>
    <col min="5892" max="5892" width="7" customWidth="1"/>
    <col min="5893" max="5893" width="5.28515625" customWidth="1"/>
    <col min="5894" max="5898" width="4.7109375" customWidth="1"/>
    <col min="5899" max="5899" width="4.5703125" customWidth="1"/>
    <col min="5900" max="5900" width="5" customWidth="1"/>
    <col min="5901" max="5901" width="5.140625" customWidth="1"/>
    <col min="5902" max="5902" width="5.42578125" customWidth="1"/>
    <col min="5903" max="5903" width="6.28515625" customWidth="1"/>
    <col min="5904" max="5904" width="6.42578125" customWidth="1"/>
    <col min="5905" max="5905" width="6.140625" customWidth="1"/>
    <col min="5906" max="5906" width="4.7109375" customWidth="1"/>
    <col min="5907" max="5907" width="5.42578125" customWidth="1"/>
    <col min="5908" max="5908" width="5.140625" customWidth="1"/>
    <col min="5909" max="5909" width="6" customWidth="1"/>
    <col min="5910" max="5910" width="4.42578125" customWidth="1"/>
    <col min="5911" max="5911" width="4.140625" customWidth="1"/>
    <col min="5912" max="5912" width="4" customWidth="1"/>
    <col min="5913" max="5913" width="4.28515625" customWidth="1"/>
    <col min="5914" max="5914" width="4.140625" customWidth="1"/>
    <col min="5915" max="5915" width="4.42578125" customWidth="1"/>
    <col min="6147" max="6147" width="4.5703125" customWidth="1"/>
    <col min="6148" max="6148" width="7" customWidth="1"/>
    <col min="6149" max="6149" width="5.28515625" customWidth="1"/>
    <col min="6150" max="6154" width="4.7109375" customWidth="1"/>
    <col min="6155" max="6155" width="4.5703125" customWidth="1"/>
    <col min="6156" max="6156" width="5" customWidth="1"/>
    <col min="6157" max="6157" width="5.140625" customWidth="1"/>
    <col min="6158" max="6158" width="5.42578125" customWidth="1"/>
    <col min="6159" max="6159" width="6.28515625" customWidth="1"/>
    <col min="6160" max="6160" width="6.42578125" customWidth="1"/>
    <col min="6161" max="6161" width="6.140625" customWidth="1"/>
    <col min="6162" max="6162" width="4.7109375" customWidth="1"/>
    <col min="6163" max="6163" width="5.42578125" customWidth="1"/>
    <col min="6164" max="6164" width="5.140625" customWidth="1"/>
    <col min="6165" max="6165" width="6" customWidth="1"/>
    <col min="6166" max="6166" width="4.42578125" customWidth="1"/>
    <col min="6167" max="6167" width="4.140625" customWidth="1"/>
    <col min="6168" max="6168" width="4" customWidth="1"/>
    <col min="6169" max="6169" width="4.28515625" customWidth="1"/>
    <col min="6170" max="6170" width="4.140625" customWidth="1"/>
    <col min="6171" max="6171" width="4.42578125" customWidth="1"/>
    <col min="6403" max="6403" width="4.5703125" customWidth="1"/>
    <col min="6404" max="6404" width="7" customWidth="1"/>
    <col min="6405" max="6405" width="5.28515625" customWidth="1"/>
    <col min="6406" max="6410" width="4.7109375" customWidth="1"/>
    <col min="6411" max="6411" width="4.5703125" customWidth="1"/>
    <col min="6412" max="6412" width="5" customWidth="1"/>
    <col min="6413" max="6413" width="5.140625" customWidth="1"/>
    <col min="6414" max="6414" width="5.42578125" customWidth="1"/>
    <col min="6415" max="6415" width="6.28515625" customWidth="1"/>
    <col min="6416" max="6416" width="6.42578125" customWidth="1"/>
    <col min="6417" max="6417" width="6.140625" customWidth="1"/>
    <col min="6418" max="6418" width="4.7109375" customWidth="1"/>
    <col min="6419" max="6419" width="5.42578125" customWidth="1"/>
    <col min="6420" max="6420" width="5.140625" customWidth="1"/>
    <col min="6421" max="6421" width="6" customWidth="1"/>
    <col min="6422" max="6422" width="4.42578125" customWidth="1"/>
    <col min="6423" max="6423" width="4.140625" customWidth="1"/>
    <col min="6424" max="6424" width="4" customWidth="1"/>
    <col min="6425" max="6425" width="4.28515625" customWidth="1"/>
    <col min="6426" max="6426" width="4.140625" customWidth="1"/>
    <col min="6427" max="6427" width="4.42578125" customWidth="1"/>
    <col min="6659" max="6659" width="4.5703125" customWidth="1"/>
    <col min="6660" max="6660" width="7" customWidth="1"/>
    <col min="6661" max="6661" width="5.28515625" customWidth="1"/>
    <col min="6662" max="6666" width="4.7109375" customWidth="1"/>
    <col min="6667" max="6667" width="4.5703125" customWidth="1"/>
    <col min="6668" max="6668" width="5" customWidth="1"/>
    <col min="6669" max="6669" width="5.140625" customWidth="1"/>
    <col min="6670" max="6670" width="5.42578125" customWidth="1"/>
    <col min="6671" max="6671" width="6.28515625" customWidth="1"/>
    <col min="6672" max="6672" width="6.42578125" customWidth="1"/>
    <col min="6673" max="6673" width="6.140625" customWidth="1"/>
    <col min="6674" max="6674" width="4.7109375" customWidth="1"/>
    <col min="6675" max="6675" width="5.42578125" customWidth="1"/>
    <col min="6676" max="6676" width="5.140625" customWidth="1"/>
    <col min="6677" max="6677" width="6" customWidth="1"/>
    <col min="6678" max="6678" width="4.42578125" customWidth="1"/>
    <col min="6679" max="6679" width="4.140625" customWidth="1"/>
    <col min="6680" max="6680" width="4" customWidth="1"/>
    <col min="6681" max="6681" width="4.28515625" customWidth="1"/>
    <col min="6682" max="6682" width="4.140625" customWidth="1"/>
    <col min="6683" max="6683" width="4.42578125" customWidth="1"/>
    <col min="6915" max="6915" width="4.5703125" customWidth="1"/>
    <col min="6916" max="6916" width="7" customWidth="1"/>
    <col min="6917" max="6917" width="5.28515625" customWidth="1"/>
    <col min="6918" max="6922" width="4.7109375" customWidth="1"/>
    <col min="6923" max="6923" width="4.5703125" customWidth="1"/>
    <col min="6924" max="6924" width="5" customWidth="1"/>
    <col min="6925" max="6925" width="5.140625" customWidth="1"/>
    <col min="6926" max="6926" width="5.42578125" customWidth="1"/>
    <col min="6927" max="6927" width="6.28515625" customWidth="1"/>
    <col min="6928" max="6928" width="6.42578125" customWidth="1"/>
    <col min="6929" max="6929" width="6.140625" customWidth="1"/>
    <col min="6930" max="6930" width="4.7109375" customWidth="1"/>
    <col min="6931" max="6931" width="5.42578125" customWidth="1"/>
    <col min="6932" max="6932" width="5.140625" customWidth="1"/>
    <col min="6933" max="6933" width="6" customWidth="1"/>
    <col min="6934" max="6934" width="4.42578125" customWidth="1"/>
    <col min="6935" max="6935" width="4.140625" customWidth="1"/>
    <col min="6936" max="6936" width="4" customWidth="1"/>
    <col min="6937" max="6937" width="4.28515625" customWidth="1"/>
    <col min="6938" max="6938" width="4.140625" customWidth="1"/>
    <col min="6939" max="6939" width="4.42578125" customWidth="1"/>
    <col min="7171" max="7171" width="4.5703125" customWidth="1"/>
    <col min="7172" max="7172" width="7" customWidth="1"/>
    <col min="7173" max="7173" width="5.28515625" customWidth="1"/>
    <col min="7174" max="7178" width="4.7109375" customWidth="1"/>
    <col min="7179" max="7179" width="4.5703125" customWidth="1"/>
    <col min="7180" max="7180" width="5" customWidth="1"/>
    <col min="7181" max="7181" width="5.140625" customWidth="1"/>
    <col min="7182" max="7182" width="5.42578125" customWidth="1"/>
    <col min="7183" max="7183" width="6.28515625" customWidth="1"/>
    <col min="7184" max="7184" width="6.42578125" customWidth="1"/>
    <col min="7185" max="7185" width="6.140625" customWidth="1"/>
    <col min="7186" max="7186" width="4.7109375" customWidth="1"/>
    <col min="7187" max="7187" width="5.42578125" customWidth="1"/>
    <col min="7188" max="7188" width="5.140625" customWidth="1"/>
    <col min="7189" max="7189" width="6" customWidth="1"/>
    <col min="7190" max="7190" width="4.42578125" customWidth="1"/>
    <col min="7191" max="7191" width="4.140625" customWidth="1"/>
    <col min="7192" max="7192" width="4" customWidth="1"/>
    <col min="7193" max="7193" width="4.28515625" customWidth="1"/>
    <col min="7194" max="7194" width="4.140625" customWidth="1"/>
    <col min="7195" max="7195" width="4.42578125" customWidth="1"/>
    <col min="7427" max="7427" width="4.5703125" customWidth="1"/>
    <col min="7428" max="7428" width="7" customWidth="1"/>
    <col min="7429" max="7429" width="5.28515625" customWidth="1"/>
    <col min="7430" max="7434" width="4.7109375" customWidth="1"/>
    <col min="7435" max="7435" width="4.5703125" customWidth="1"/>
    <col min="7436" max="7436" width="5" customWidth="1"/>
    <col min="7437" max="7437" width="5.140625" customWidth="1"/>
    <col min="7438" max="7438" width="5.42578125" customWidth="1"/>
    <col min="7439" max="7439" width="6.28515625" customWidth="1"/>
    <col min="7440" max="7440" width="6.42578125" customWidth="1"/>
    <col min="7441" max="7441" width="6.140625" customWidth="1"/>
    <col min="7442" max="7442" width="4.7109375" customWidth="1"/>
    <col min="7443" max="7443" width="5.42578125" customWidth="1"/>
    <col min="7444" max="7444" width="5.140625" customWidth="1"/>
    <col min="7445" max="7445" width="6" customWidth="1"/>
    <col min="7446" max="7446" width="4.42578125" customWidth="1"/>
    <col min="7447" max="7447" width="4.140625" customWidth="1"/>
    <col min="7448" max="7448" width="4" customWidth="1"/>
    <col min="7449" max="7449" width="4.28515625" customWidth="1"/>
    <col min="7450" max="7450" width="4.140625" customWidth="1"/>
    <col min="7451" max="7451" width="4.42578125" customWidth="1"/>
    <col min="7683" max="7683" width="4.5703125" customWidth="1"/>
    <col min="7684" max="7684" width="7" customWidth="1"/>
    <col min="7685" max="7685" width="5.28515625" customWidth="1"/>
    <col min="7686" max="7690" width="4.7109375" customWidth="1"/>
    <col min="7691" max="7691" width="4.5703125" customWidth="1"/>
    <col min="7692" max="7692" width="5" customWidth="1"/>
    <col min="7693" max="7693" width="5.140625" customWidth="1"/>
    <col min="7694" max="7694" width="5.42578125" customWidth="1"/>
    <col min="7695" max="7695" width="6.28515625" customWidth="1"/>
    <col min="7696" max="7696" width="6.42578125" customWidth="1"/>
    <col min="7697" max="7697" width="6.140625" customWidth="1"/>
    <col min="7698" max="7698" width="4.7109375" customWidth="1"/>
    <col min="7699" max="7699" width="5.42578125" customWidth="1"/>
    <col min="7700" max="7700" width="5.140625" customWidth="1"/>
    <col min="7701" max="7701" width="6" customWidth="1"/>
    <col min="7702" max="7702" width="4.42578125" customWidth="1"/>
    <col min="7703" max="7703" width="4.140625" customWidth="1"/>
    <col min="7704" max="7704" width="4" customWidth="1"/>
    <col min="7705" max="7705" width="4.28515625" customWidth="1"/>
    <col min="7706" max="7706" width="4.140625" customWidth="1"/>
    <col min="7707" max="7707" width="4.42578125" customWidth="1"/>
    <col min="7939" max="7939" width="4.5703125" customWidth="1"/>
    <col min="7940" max="7940" width="7" customWidth="1"/>
    <col min="7941" max="7941" width="5.28515625" customWidth="1"/>
    <col min="7942" max="7946" width="4.7109375" customWidth="1"/>
    <col min="7947" max="7947" width="4.5703125" customWidth="1"/>
    <col min="7948" max="7948" width="5" customWidth="1"/>
    <col min="7949" max="7949" width="5.140625" customWidth="1"/>
    <col min="7950" max="7950" width="5.42578125" customWidth="1"/>
    <col min="7951" max="7951" width="6.28515625" customWidth="1"/>
    <col min="7952" max="7952" width="6.42578125" customWidth="1"/>
    <col min="7953" max="7953" width="6.140625" customWidth="1"/>
    <col min="7954" max="7954" width="4.7109375" customWidth="1"/>
    <col min="7955" max="7955" width="5.42578125" customWidth="1"/>
    <col min="7956" max="7956" width="5.140625" customWidth="1"/>
    <col min="7957" max="7957" width="6" customWidth="1"/>
    <col min="7958" max="7958" width="4.42578125" customWidth="1"/>
    <col min="7959" max="7959" width="4.140625" customWidth="1"/>
    <col min="7960" max="7960" width="4" customWidth="1"/>
    <col min="7961" max="7961" width="4.28515625" customWidth="1"/>
    <col min="7962" max="7962" width="4.140625" customWidth="1"/>
    <col min="7963" max="7963" width="4.42578125" customWidth="1"/>
    <col min="8195" max="8195" width="4.5703125" customWidth="1"/>
    <col min="8196" max="8196" width="7" customWidth="1"/>
    <col min="8197" max="8197" width="5.28515625" customWidth="1"/>
    <col min="8198" max="8202" width="4.7109375" customWidth="1"/>
    <col min="8203" max="8203" width="4.5703125" customWidth="1"/>
    <col min="8204" max="8204" width="5" customWidth="1"/>
    <col min="8205" max="8205" width="5.140625" customWidth="1"/>
    <col min="8206" max="8206" width="5.42578125" customWidth="1"/>
    <col min="8207" max="8207" width="6.28515625" customWidth="1"/>
    <col min="8208" max="8208" width="6.42578125" customWidth="1"/>
    <col min="8209" max="8209" width="6.140625" customWidth="1"/>
    <col min="8210" max="8210" width="4.7109375" customWidth="1"/>
    <col min="8211" max="8211" width="5.42578125" customWidth="1"/>
    <col min="8212" max="8212" width="5.140625" customWidth="1"/>
    <col min="8213" max="8213" width="6" customWidth="1"/>
    <col min="8214" max="8214" width="4.42578125" customWidth="1"/>
    <col min="8215" max="8215" width="4.140625" customWidth="1"/>
    <col min="8216" max="8216" width="4" customWidth="1"/>
    <col min="8217" max="8217" width="4.28515625" customWidth="1"/>
    <col min="8218" max="8218" width="4.140625" customWidth="1"/>
    <col min="8219" max="8219" width="4.42578125" customWidth="1"/>
    <col min="8451" max="8451" width="4.5703125" customWidth="1"/>
    <col min="8452" max="8452" width="7" customWidth="1"/>
    <col min="8453" max="8453" width="5.28515625" customWidth="1"/>
    <col min="8454" max="8458" width="4.7109375" customWidth="1"/>
    <col min="8459" max="8459" width="4.5703125" customWidth="1"/>
    <col min="8460" max="8460" width="5" customWidth="1"/>
    <col min="8461" max="8461" width="5.140625" customWidth="1"/>
    <col min="8462" max="8462" width="5.42578125" customWidth="1"/>
    <col min="8463" max="8463" width="6.28515625" customWidth="1"/>
    <col min="8464" max="8464" width="6.42578125" customWidth="1"/>
    <col min="8465" max="8465" width="6.140625" customWidth="1"/>
    <col min="8466" max="8466" width="4.7109375" customWidth="1"/>
    <col min="8467" max="8467" width="5.42578125" customWidth="1"/>
    <col min="8468" max="8468" width="5.140625" customWidth="1"/>
    <col min="8469" max="8469" width="6" customWidth="1"/>
    <col min="8470" max="8470" width="4.42578125" customWidth="1"/>
    <col min="8471" max="8471" width="4.140625" customWidth="1"/>
    <col min="8472" max="8472" width="4" customWidth="1"/>
    <col min="8473" max="8473" width="4.28515625" customWidth="1"/>
    <col min="8474" max="8474" width="4.140625" customWidth="1"/>
    <col min="8475" max="8475" width="4.42578125" customWidth="1"/>
    <col min="8707" max="8707" width="4.5703125" customWidth="1"/>
    <col min="8708" max="8708" width="7" customWidth="1"/>
    <col min="8709" max="8709" width="5.28515625" customWidth="1"/>
    <col min="8710" max="8714" width="4.7109375" customWidth="1"/>
    <col min="8715" max="8715" width="4.5703125" customWidth="1"/>
    <col min="8716" max="8716" width="5" customWidth="1"/>
    <col min="8717" max="8717" width="5.140625" customWidth="1"/>
    <col min="8718" max="8718" width="5.42578125" customWidth="1"/>
    <col min="8719" max="8719" width="6.28515625" customWidth="1"/>
    <col min="8720" max="8720" width="6.42578125" customWidth="1"/>
    <col min="8721" max="8721" width="6.140625" customWidth="1"/>
    <col min="8722" max="8722" width="4.7109375" customWidth="1"/>
    <col min="8723" max="8723" width="5.42578125" customWidth="1"/>
    <col min="8724" max="8724" width="5.140625" customWidth="1"/>
    <col min="8725" max="8725" width="6" customWidth="1"/>
    <col min="8726" max="8726" width="4.42578125" customWidth="1"/>
    <col min="8727" max="8727" width="4.140625" customWidth="1"/>
    <col min="8728" max="8728" width="4" customWidth="1"/>
    <col min="8729" max="8729" width="4.28515625" customWidth="1"/>
    <col min="8730" max="8730" width="4.140625" customWidth="1"/>
    <col min="8731" max="8731" width="4.42578125" customWidth="1"/>
    <col min="8963" max="8963" width="4.5703125" customWidth="1"/>
    <col min="8964" max="8964" width="7" customWidth="1"/>
    <col min="8965" max="8965" width="5.28515625" customWidth="1"/>
    <col min="8966" max="8970" width="4.7109375" customWidth="1"/>
    <col min="8971" max="8971" width="4.5703125" customWidth="1"/>
    <col min="8972" max="8972" width="5" customWidth="1"/>
    <col min="8973" max="8973" width="5.140625" customWidth="1"/>
    <col min="8974" max="8974" width="5.42578125" customWidth="1"/>
    <col min="8975" max="8975" width="6.28515625" customWidth="1"/>
    <col min="8976" max="8976" width="6.42578125" customWidth="1"/>
    <col min="8977" max="8977" width="6.140625" customWidth="1"/>
    <col min="8978" max="8978" width="4.7109375" customWidth="1"/>
    <col min="8979" max="8979" width="5.42578125" customWidth="1"/>
    <col min="8980" max="8980" width="5.140625" customWidth="1"/>
    <col min="8981" max="8981" width="6" customWidth="1"/>
    <col min="8982" max="8982" width="4.42578125" customWidth="1"/>
    <col min="8983" max="8983" width="4.140625" customWidth="1"/>
    <col min="8984" max="8984" width="4" customWidth="1"/>
    <col min="8985" max="8985" width="4.28515625" customWidth="1"/>
    <col min="8986" max="8986" width="4.140625" customWidth="1"/>
    <col min="8987" max="8987" width="4.42578125" customWidth="1"/>
    <col min="9219" max="9219" width="4.5703125" customWidth="1"/>
    <col min="9220" max="9220" width="7" customWidth="1"/>
    <col min="9221" max="9221" width="5.28515625" customWidth="1"/>
    <col min="9222" max="9226" width="4.7109375" customWidth="1"/>
    <col min="9227" max="9227" width="4.5703125" customWidth="1"/>
    <col min="9228" max="9228" width="5" customWidth="1"/>
    <col min="9229" max="9229" width="5.140625" customWidth="1"/>
    <col min="9230" max="9230" width="5.42578125" customWidth="1"/>
    <col min="9231" max="9231" width="6.28515625" customWidth="1"/>
    <col min="9232" max="9232" width="6.42578125" customWidth="1"/>
    <col min="9233" max="9233" width="6.140625" customWidth="1"/>
    <col min="9234" max="9234" width="4.7109375" customWidth="1"/>
    <col min="9235" max="9235" width="5.42578125" customWidth="1"/>
    <col min="9236" max="9236" width="5.140625" customWidth="1"/>
    <col min="9237" max="9237" width="6" customWidth="1"/>
    <col min="9238" max="9238" width="4.42578125" customWidth="1"/>
    <col min="9239" max="9239" width="4.140625" customWidth="1"/>
    <col min="9240" max="9240" width="4" customWidth="1"/>
    <col min="9241" max="9241" width="4.28515625" customWidth="1"/>
    <col min="9242" max="9242" width="4.140625" customWidth="1"/>
    <col min="9243" max="9243" width="4.42578125" customWidth="1"/>
    <col min="9475" max="9475" width="4.5703125" customWidth="1"/>
    <col min="9476" max="9476" width="7" customWidth="1"/>
    <col min="9477" max="9477" width="5.28515625" customWidth="1"/>
    <col min="9478" max="9482" width="4.7109375" customWidth="1"/>
    <col min="9483" max="9483" width="4.5703125" customWidth="1"/>
    <col min="9484" max="9484" width="5" customWidth="1"/>
    <col min="9485" max="9485" width="5.140625" customWidth="1"/>
    <col min="9486" max="9486" width="5.42578125" customWidth="1"/>
    <col min="9487" max="9487" width="6.28515625" customWidth="1"/>
    <col min="9488" max="9488" width="6.42578125" customWidth="1"/>
    <col min="9489" max="9489" width="6.140625" customWidth="1"/>
    <col min="9490" max="9490" width="4.7109375" customWidth="1"/>
    <col min="9491" max="9491" width="5.42578125" customWidth="1"/>
    <col min="9492" max="9492" width="5.140625" customWidth="1"/>
    <col min="9493" max="9493" width="6" customWidth="1"/>
    <col min="9494" max="9494" width="4.42578125" customWidth="1"/>
    <col min="9495" max="9495" width="4.140625" customWidth="1"/>
    <col min="9496" max="9496" width="4" customWidth="1"/>
    <col min="9497" max="9497" width="4.28515625" customWidth="1"/>
    <col min="9498" max="9498" width="4.140625" customWidth="1"/>
    <col min="9499" max="9499" width="4.42578125" customWidth="1"/>
    <col min="9731" max="9731" width="4.5703125" customWidth="1"/>
    <col min="9732" max="9732" width="7" customWidth="1"/>
    <col min="9733" max="9733" width="5.28515625" customWidth="1"/>
    <col min="9734" max="9738" width="4.7109375" customWidth="1"/>
    <col min="9739" max="9739" width="4.5703125" customWidth="1"/>
    <col min="9740" max="9740" width="5" customWidth="1"/>
    <col min="9741" max="9741" width="5.140625" customWidth="1"/>
    <col min="9742" max="9742" width="5.42578125" customWidth="1"/>
    <col min="9743" max="9743" width="6.28515625" customWidth="1"/>
    <col min="9744" max="9744" width="6.42578125" customWidth="1"/>
    <col min="9745" max="9745" width="6.140625" customWidth="1"/>
    <col min="9746" max="9746" width="4.7109375" customWidth="1"/>
    <col min="9747" max="9747" width="5.42578125" customWidth="1"/>
    <col min="9748" max="9748" width="5.140625" customWidth="1"/>
    <col min="9749" max="9749" width="6" customWidth="1"/>
    <col min="9750" max="9750" width="4.42578125" customWidth="1"/>
    <col min="9751" max="9751" width="4.140625" customWidth="1"/>
    <col min="9752" max="9752" width="4" customWidth="1"/>
    <col min="9753" max="9753" width="4.28515625" customWidth="1"/>
    <col min="9754" max="9754" width="4.140625" customWidth="1"/>
    <col min="9755" max="9755" width="4.42578125" customWidth="1"/>
    <col min="9987" max="9987" width="4.5703125" customWidth="1"/>
    <col min="9988" max="9988" width="7" customWidth="1"/>
    <col min="9989" max="9989" width="5.28515625" customWidth="1"/>
    <col min="9990" max="9994" width="4.7109375" customWidth="1"/>
    <col min="9995" max="9995" width="4.5703125" customWidth="1"/>
    <col min="9996" max="9996" width="5" customWidth="1"/>
    <col min="9997" max="9997" width="5.140625" customWidth="1"/>
    <col min="9998" max="9998" width="5.42578125" customWidth="1"/>
    <col min="9999" max="9999" width="6.28515625" customWidth="1"/>
    <col min="10000" max="10000" width="6.42578125" customWidth="1"/>
    <col min="10001" max="10001" width="6.140625" customWidth="1"/>
    <col min="10002" max="10002" width="4.7109375" customWidth="1"/>
    <col min="10003" max="10003" width="5.42578125" customWidth="1"/>
    <col min="10004" max="10004" width="5.140625" customWidth="1"/>
    <col min="10005" max="10005" width="6" customWidth="1"/>
    <col min="10006" max="10006" width="4.42578125" customWidth="1"/>
    <col min="10007" max="10007" width="4.140625" customWidth="1"/>
    <col min="10008" max="10008" width="4" customWidth="1"/>
    <col min="10009" max="10009" width="4.28515625" customWidth="1"/>
    <col min="10010" max="10010" width="4.140625" customWidth="1"/>
    <col min="10011" max="10011" width="4.42578125" customWidth="1"/>
    <col min="10243" max="10243" width="4.5703125" customWidth="1"/>
    <col min="10244" max="10244" width="7" customWidth="1"/>
    <col min="10245" max="10245" width="5.28515625" customWidth="1"/>
    <col min="10246" max="10250" width="4.7109375" customWidth="1"/>
    <col min="10251" max="10251" width="4.5703125" customWidth="1"/>
    <col min="10252" max="10252" width="5" customWidth="1"/>
    <col min="10253" max="10253" width="5.140625" customWidth="1"/>
    <col min="10254" max="10254" width="5.42578125" customWidth="1"/>
    <col min="10255" max="10255" width="6.28515625" customWidth="1"/>
    <col min="10256" max="10256" width="6.42578125" customWidth="1"/>
    <col min="10257" max="10257" width="6.140625" customWidth="1"/>
    <col min="10258" max="10258" width="4.7109375" customWidth="1"/>
    <col min="10259" max="10259" width="5.42578125" customWidth="1"/>
    <col min="10260" max="10260" width="5.140625" customWidth="1"/>
    <col min="10261" max="10261" width="6" customWidth="1"/>
    <col min="10262" max="10262" width="4.42578125" customWidth="1"/>
    <col min="10263" max="10263" width="4.140625" customWidth="1"/>
    <col min="10264" max="10264" width="4" customWidth="1"/>
    <col min="10265" max="10265" width="4.28515625" customWidth="1"/>
    <col min="10266" max="10266" width="4.140625" customWidth="1"/>
    <col min="10267" max="10267" width="4.42578125" customWidth="1"/>
    <col min="10499" max="10499" width="4.5703125" customWidth="1"/>
    <col min="10500" max="10500" width="7" customWidth="1"/>
    <col min="10501" max="10501" width="5.28515625" customWidth="1"/>
    <col min="10502" max="10506" width="4.7109375" customWidth="1"/>
    <col min="10507" max="10507" width="4.5703125" customWidth="1"/>
    <col min="10508" max="10508" width="5" customWidth="1"/>
    <col min="10509" max="10509" width="5.140625" customWidth="1"/>
    <col min="10510" max="10510" width="5.42578125" customWidth="1"/>
    <col min="10511" max="10511" width="6.28515625" customWidth="1"/>
    <col min="10512" max="10512" width="6.42578125" customWidth="1"/>
    <col min="10513" max="10513" width="6.140625" customWidth="1"/>
    <col min="10514" max="10514" width="4.7109375" customWidth="1"/>
    <col min="10515" max="10515" width="5.42578125" customWidth="1"/>
    <col min="10516" max="10516" width="5.140625" customWidth="1"/>
    <col min="10517" max="10517" width="6" customWidth="1"/>
    <col min="10518" max="10518" width="4.42578125" customWidth="1"/>
    <col min="10519" max="10519" width="4.140625" customWidth="1"/>
    <col min="10520" max="10520" width="4" customWidth="1"/>
    <col min="10521" max="10521" width="4.28515625" customWidth="1"/>
    <col min="10522" max="10522" width="4.140625" customWidth="1"/>
    <col min="10523" max="10523" width="4.42578125" customWidth="1"/>
    <col min="10755" max="10755" width="4.5703125" customWidth="1"/>
    <col min="10756" max="10756" width="7" customWidth="1"/>
    <col min="10757" max="10757" width="5.28515625" customWidth="1"/>
    <col min="10758" max="10762" width="4.7109375" customWidth="1"/>
    <col min="10763" max="10763" width="4.5703125" customWidth="1"/>
    <col min="10764" max="10764" width="5" customWidth="1"/>
    <col min="10765" max="10765" width="5.140625" customWidth="1"/>
    <col min="10766" max="10766" width="5.42578125" customWidth="1"/>
    <col min="10767" max="10767" width="6.28515625" customWidth="1"/>
    <col min="10768" max="10768" width="6.42578125" customWidth="1"/>
    <col min="10769" max="10769" width="6.140625" customWidth="1"/>
    <col min="10770" max="10770" width="4.7109375" customWidth="1"/>
    <col min="10771" max="10771" width="5.42578125" customWidth="1"/>
    <col min="10772" max="10772" width="5.140625" customWidth="1"/>
    <col min="10773" max="10773" width="6" customWidth="1"/>
    <col min="10774" max="10774" width="4.42578125" customWidth="1"/>
    <col min="10775" max="10775" width="4.140625" customWidth="1"/>
    <col min="10776" max="10776" width="4" customWidth="1"/>
    <col min="10777" max="10777" width="4.28515625" customWidth="1"/>
    <col min="10778" max="10778" width="4.140625" customWidth="1"/>
    <col min="10779" max="10779" width="4.42578125" customWidth="1"/>
    <col min="11011" max="11011" width="4.5703125" customWidth="1"/>
    <col min="11012" max="11012" width="7" customWidth="1"/>
    <col min="11013" max="11013" width="5.28515625" customWidth="1"/>
    <col min="11014" max="11018" width="4.7109375" customWidth="1"/>
    <col min="11019" max="11019" width="4.5703125" customWidth="1"/>
    <col min="11020" max="11020" width="5" customWidth="1"/>
    <col min="11021" max="11021" width="5.140625" customWidth="1"/>
    <col min="11022" max="11022" width="5.42578125" customWidth="1"/>
    <col min="11023" max="11023" width="6.28515625" customWidth="1"/>
    <col min="11024" max="11024" width="6.42578125" customWidth="1"/>
    <col min="11025" max="11025" width="6.140625" customWidth="1"/>
    <col min="11026" max="11026" width="4.7109375" customWidth="1"/>
    <col min="11027" max="11027" width="5.42578125" customWidth="1"/>
    <col min="11028" max="11028" width="5.140625" customWidth="1"/>
    <col min="11029" max="11029" width="6" customWidth="1"/>
    <col min="11030" max="11030" width="4.42578125" customWidth="1"/>
    <col min="11031" max="11031" width="4.140625" customWidth="1"/>
    <col min="11032" max="11032" width="4" customWidth="1"/>
    <col min="11033" max="11033" width="4.28515625" customWidth="1"/>
    <col min="11034" max="11034" width="4.140625" customWidth="1"/>
    <col min="11035" max="11035" width="4.42578125" customWidth="1"/>
    <col min="11267" max="11267" width="4.5703125" customWidth="1"/>
    <col min="11268" max="11268" width="7" customWidth="1"/>
    <col min="11269" max="11269" width="5.28515625" customWidth="1"/>
    <col min="11270" max="11274" width="4.7109375" customWidth="1"/>
    <col min="11275" max="11275" width="4.5703125" customWidth="1"/>
    <col min="11276" max="11276" width="5" customWidth="1"/>
    <col min="11277" max="11277" width="5.140625" customWidth="1"/>
    <col min="11278" max="11278" width="5.42578125" customWidth="1"/>
    <col min="11279" max="11279" width="6.28515625" customWidth="1"/>
    <col min="11280" max="11280" width="6.42578125" customWidth="1"/>
    <col min="11281" max="11281" width="6.140625" customWidth="1"/>
    <col min="11282" max="11282" width="4.7109375" customWidth="1"/>
    <col min="11283" max="11283" width="5.42578125" customWidth="1"/>
    <col min="11284" max="11284" width="5.140625" customWidth="1"/>
    <col min="11285" max="11285" width="6" customWidth="1"/>
    <col min="11286" max="11286" width="4.42578125" customWidth="1"/>
    <col min="11287" max="11287" width="4.140625" customWidth="1"/>
    <col min="11288" max="11288" width="4" customWidth="1"/>
    <col min="11289" max="11289" width="4.28515625" customWidth="1"/>
    <col min="11290" max="11290" width="4.140625" customWidth="1"/>
    <col min="11291" max="11291" width="4.42578125" customWidth="1"/>
    <col min="11523" max="11523" width="4.5703125" customWidth="1"/>
    <col min="11524" max="11524" width="7" customWidth="1"/>
    <col min="11525" max="11525" width="5.28515625" customWidth="1"/>
    <col min="11526" max="11530" width="4.7109375" customWidth="1"/>
    <col min="11531" max="11531" width="4.5703125" customWidth="1"/>
    <col min="11532" max="11532" width="5" customWidth="1"/>
    <col min="11533" max="11533" width="5.140625" customWidth="1"/>
    <col min="11534" max="11534" width="5.42578125" customWidth="1"/>
    <col min="11535" max="11535" width="6.28515625" customWidth="1"/>
    <col min="11536" max="11536" width="6.42578125" customWidth="1"/>
    <col min="11537" max="11537" width="6.140625" customWidth="1"/>
    <col min="11538" max="11538" width="4.7109375" customWidth="1"/>
    <col min="11539" max="11539" width="5.42578125" customWidth="1"/>
    <col min="11540" max="11540" width="5.140625" customWidth="1"/>
    <col min="11541" max="11541" width="6" customWidth="1"/>
    <col min="11542" max="11542" width="4.42578125" customWidth="1"/>
    <col min="11543" max="11543" width="4.140625" customWidth="1"/>
    <col min="11544" max="11544" width="4" customWidth="1"/>
    <col min="11545" max="11545" width="4.28515625" customWidth="1"/>
    <col min="11546" max="11546" width="4.140625" customWidth="1"/>
    <col min="11547" max="11547" width="4.42578125" customWidth="1"/>
    <col min="11779" max="11779" width="4.5703125" customWidth="1"/>
    <col min="11780" max="11780" width="7" customWidth="1"/>
    <col min="11781" max="11781" width="5.28515625" customWidth="1"/>
    <col min="11782" max="11786" width="4.7109375" customWidth="1"/>
    <col min="11787" max="11787" width="4.5703125" customWidth="1"/>
    <col min="11788" max="11788" width="5" customWidth="1"/>
    <col min="11789" max="11789" width="5.140625" customWidth="1"/>
    <col min="11790" max="11790" width="5.42578125" customWidth="1"/>
    <col min="11791" max="11791" width="6.28515625" customWidth="1"/>
    <col min="11792" max="11792" width="6.42578125" customWidth="1"/>
    <col min="11793" max="11793" width="6.140625" customWidth="1"/>
    <col min="11794" max="11794" width="4.7109375" customWidth="1"/>
    <col min="11795" max="11795" width="5.42578125" customWidth="1"/>
    <col min="11796" max="11796" width="5.140625" customWidth="1"/>
    <col min="11797" max="11797" width="6" customWidth="1"/>
    <col min="11798" max="11798" width="4.42578125" customWidth="1"/>
    <col min="11799" max="11799" width="4.140625" customWidth="1"/>
    <col min="11800" max="11800" width="4" customWidth="1"/>
    <col min="11801" max="11801" width="4.28515625" customWidth="1"/>
    <col min="11802" max="11802" width="4.140625" customWidth="1"/>
    <col min="11803" max="11803" width="4.42578125" customWidth="1"/>
    <col min="12035" max="12035" width="4.5703125" customWidth="1"/>
    <col min="12036" max="12036" width="7" customWidth="1"/>
    <col min="12037" max="12037" width="5.28515625" customWidth="1"/>
    <col min="12038" max="12042" width="4.7109375" customWidth="1"/>
    <col min="12043" max="12043" width="4.5703125" customWidth="1"/>
    <col min="12044" max="12044" width="5" customWidth="1"/>
    <col min="12045" max="12045" width="5.140625" customWidth="1"/>
    <col min="12046" max="12046" width="5.42578125" customWidth="1"/>
    <col min="12047" max="12047" width="6.28515625" customWidth="1"/>
    <col min="12048" max="12048" width="6.42578125" customWidth="1"/>
    <col min="12049" max="12049" width="6.140625" customWidth="1"/>
    <col min="12050" max="12050" width="4.7109375" customWidth="1"/>
    <col min="12051" max="12051" width="5.42578125" customWidth="1"/>
    <col min="12052" max="12052" width="5.140625" customWidth="1"/>
    <col min="12053" max="12053" width="6" customWidth="1"/>
    <col min="12054" max="12054" width="4.42578125" customWidth="1"/>
    <col min="12055" max="12055" width="4.140625" customWidth="1"/>
    <col min="12056" max="12056" width="4" customWidth="1"/>
    <col min="12057" max="12057" width="4.28515625" customWidth="1"/>
    <col min="12058" max="12058" width="4.140625" customWidth="1"/>
    <col min="12059" max="12059" width="4.42578125" customWidth="1"/>
    <col min="12291" max="12291" width="4.5703125" customWidth="1"/>
    <col min="12292" max="12292" width="7" customWidth="1"/>
    <col min="12293" max="12293" width="5.28515625" customWidth="1"/>
    <col min="12294" max="12298" width="4.7109375" customWidth="1"/>
    <col min="12299" max="12299" width="4.5703125" customWidth="1"/>
    <col min="12300" max="12300" width="5" customWidth="1"/>
    <col min="12301" max="12301" width="5.140625" customWidth="1"/>
    <col min="12302" max="12302" width="5.42578125" customWidth="1"/>
    <col min="12303" max="12303" width="6.28515625" customWidth="1"/>
    <col min="12304" max="12304" width="6.42578125" customWidth="1"/>
    <col min="12305" max="12305" width="6.140625" customWidth="1"/>
    <col min="12306" max="12306" width="4.7109375" customWidth="1"/>
    <col min="12307" max="12307" width="5.42578125" customWidth="1"/>
    <col min="12308" max="12308" width="5.140625" customWidth="1"/>
    <col min="12309" max="12309" width="6" customWidth="1"/>
    <col min="12310" max="12310" width="4.42578125" customWidth="1"/>
    <col min="12311" max="12311" width="4.140625" customWidth="1"/>
    <col min="12312" max="12312" width="4" customWidth="1"/>
    <col min="12313" max="12313" width="4.28515625" customWidth="1"/>
    <col min="12314" max="12314" width="4.140625" customWidth="1"/>
    <col min="12315" max="12315" width="4.42578125" customWidth="1"/>
    <col min="12547" max="12547" width="4.5703125" customWidth="1"/>
    <col min="12548" max="12548" width="7" customWidth="1"/>
    <col min="12549" max="12549" width="5.28515625" customWidth="1"/>
    <col min="12550" max="12554" width="4.7109375" customWidth="1"/>
    <col min="12555" max="12555" width="4.5703125" customWidth="1"/>
    <col min="12556" max="12556" width="5" customWidth="1"/>
    <col min="12557" max="12557" width="5.140625" customWidth="1"/>
    <col min="12558" max="12558" width="5.42578125" customWidth="1"/>
    <col min="12559" max="12559" width="6.28515625" customWidth="1"/>
    <col min="12560" max="12560" width="6.42578125" customWidth="1"/>
    <col min="12561" max="12561" width="6.140625" customWidth="1"/>
    <col min="12562" max="12562" width="4.7109375" customWidth="1"/>
    <col min="12563" max="12563" width="5.42578125" customWidth="1"/>
    <col min="12564" max="12564" width="5.140625" customWidth="1"/>
    <col min="12565" max="12565" width="6" customWidth="1"/>
    <col min="12566" max="12566" width="4.42578125" customWidth="1"/>
    <col min="12567" max="12567" width="4.140625" customWidth="1"/>
    <col min="12568" max="12568" width="4" customWidth="1"/>
    <col min="12569" max="12569" width="4.28515625" customWidth="1"/>
    <col min="12570" max="12570" width="4.140625" customWidth="1"/>
    <col min="12571" max="12571" width="4.42578125" customWidth="1"/>
    <col min="12803" max="12803" width="4.5703125" customWidth="1"/>
    <col min="12804" max="12804" width="7" customWidth="1"/>
    <col min="12805" max="12805" width="5.28515625" customWidth="1"/>
    <col min="12806" max="12810" width="4.7109375" customWidth="1"/>
    <col min="12811" max="12811" width="4.5703125" customWidth="1"/>
    <col min="12812" max="12812" width="5" customWidth="1"/>
    <col min="12813" max="12813" width="5.140625" customWidth="1"/>
    <col min="12814" max="12814" width="5.42578125" customWidth="1"/>
    <col min="12815" max="12815" width="6.28515625" customWidth="1"/>
    <col min="12816" max="12816" width="6.42578125" customWidth="1"/>
    <col min="12817" max="12817" width="6.140625" customWidth="1"/>
    <col min="12818" max="12818" width="4.7109375" customWidth="1"/>
    <col min="12819" max="12819" width="5.42578125" customWidth="1"/>
    <col min="12820" max="12820" width="5.140625" customWidth="1"/>
    <col min="12821" max="12821" width="6" customWidth="1"/>
    <col min="12822" max="12822" width="4.42578125" customWidth="1"/>
    <col min="12823" max="12823" width="4.140625" customWidth="1"/>
    <col min="12824" max="12824" width="4" customWidth="1"/>
    <col min="12825" max="12825" width="4.28515625" customWidth="1"/>
    <col min="12826" max="12826" width="4.140625" customWidth="1"/>
    <col min="12827" max="12827" width="4.42578125" customWidth="1"/>
    <col min="13059" max="13059" width="4.5703125" customWidth="1"/>
    <col min="13060" max="13060" width="7" customWidth="1"/>
    <col min="13061" max="13061" width="5.28515625" customWidth="1"/>
    <col min="13062" max="13066" width="4.7109375" customWidth="1"/>
    <col min="13067" max="13067" width="4.5703125" customWidth="1"/>
    <col min="13068" max="13068" width="5" customWidth="1"/>
    <col min="13069" max="13069" width="5.140625" customWidth="1"/>
    <col min="13070" max="13070" width="5.42578125" customWidth="1"/>
    <col min="13071" max="13071" width="6.28515625" customWidth="1"/>
    <col min="13072" max="13072" width="6.42578125" customWidth="1"/>
    <col min="13073" max="13073" width="6.140625" customWidth="1"/>
    <col min="13074" max="13074" width="4.7109375" customWidth="1"/>
    <col min="13075" max="13075" width="5.42578125" customWidth="1"/>
    <col min="13076" max="13076" width="5.140625" customWidth="1"/>
    <col min="13077" max="13077" width="6" customWidth="1"/>
    <col min="13078" max="13078" width="4.42578125" customWidth="1"/>
    <col min="13079" max="13079" width="4.140625" customWidth="1"/>
    <col min="13080" max="13080" width="4" customWidth="1"/>
    <col min="13081" max="13081" width="4.28515625" customWidth="1"/>
    <col min="13082" max="13082" width="4.140625" customWidth="1"/>
    <col min="13083" max="13083" width="4.42578125" customWidth="1"/>
    <col min="13315" max="13315" width="4.5703125" customWidth="1"/>
    <col min="13316" max="13316" width="7" customWidth="1"/>
    <col min="13317" max="13317" width="5.28515625" customWidth="1"/>
    <col min="13318" max="13322" width="4.7109375" customWidth="1"/>
    <col min="13323" max="13323" width="4.5703125" customWidth="1"/>
    <col min="13324" max="13324" width="5" customWidth="1"/>
    <col min="13325" max="13325" width="5.140625" customWidth="1"/>
    <col min="13326" max="13326" width="5.42578125" customWidth="1"/>
    <col min="13327" max="13327" width="6.28515625" customWidth="1"/>
    <col min="13328" max="13328" width="6.42578125" customWidth="1"/>
    <col min="13329" max="13329" width="6.140625" customWidth="1"/>
    <col min="13330" max="13330" width="4.7109375" customWidth="1"/>
    <col min="13331" max="13331" width="5.42578125" customWidth="1"/>
    <col min="13332" max="13332" width="5.140625" customWidth="1"/>
    <col min="13333" max="13333" width="6" customWidth="1"/>
    <col min="13334" max="13334" width="4.42578125" customWidth="1"/>
    <col min="13335" max="13335" width="4.140625" customWidth="1"/>
    <col min="13336" max="13336" width="4" customWidth="1"/>
    <col min="13337" max="13337" width="4.28515625" customWidth="1"/>
    <col min="13338" max="13338" width="4.140625" customWidth="1"/>
    <col min="13339" max="13339" width="4.42578125" customWidth="1"/>
    <col min="13571" max="13571" width="4.5703125" customWidth="1"/>
    <col min="13572" max="13572" width="7" customWidth="1"/>
    <col min="13573" max="13573" width="5.28515625" customWidth="1"/>
    <col min="13574" max="13578" width="4.7109375" customWidth="1"/>
    <col min="13579" max="13579" width="4.5703125" customWidth="1"/>
    <col min="13580" max="13580" width="5" customWidth="1"/>
    <col min="13581" max="13581" width="5.140625" customWidth="1"/>
    <col min="13582" max="13582" width="5.42578125" customWidth="1"/>
    <col min="13583" max="13583" width="6.28515625" customWidth="1"/>
    <col min="13584" max="13584" width="6.42578125" customWidth="1"/>
    <col min="13585" max="13585" width="6.140625" customWidth="1"/>
    <col min="13586" max="13586" width="4.7109375" customWidth="1"/>
    <col min="13587" max="13587" width="5.42578125" customWidth="1"/>
    <col min="13588" max="13588" width="5.140625" customWidth="1"/>
    <col min="13589" max="13589" width="6" customWidth="1"/>
    <col min="13590" max="13590" width="4.42578125" customWidth="1"/>
    <col min="13591" max="13591" width="4.140625" customWidth="1"/>
    <col min="13592" max="13592" width="4" customWidth="1"/>
    <col min="13593" max="13593" width="4.28515625" customWidth="1"/>
    <col min="13594" max="13594" width="4.140625" customWidth="1"/>
    <col min="13595" max="13595" width="4.42578125" customWidth="1"/>
    <col min="13827" max="13827" width="4.5703125" customWidth="1"/>
    <col min="13828" max="13828" width="7" customWidth="1"/>
    <col min="13829" max="13829" width="5.28515625" customWidth="1"/>
    <col min="13830" max="13834" width="4.7109375" customWidth="1"/>
    <col min="13835" max="13835" width="4.5703125" customWidth="1"/>
    <col min="13836" max="13836" width="5" customWidth="1"/>
    <col min="13837" max="13837" width="5.140625" customWidth="1"/>
    <col min="13838" max="13838" width="5.42578125" customWidth="1"/>
    <col min="13839" max="13839" width="6.28515625" customWidth="1"/>
    <col min="13840" max="13840" width="6.42578125" customWidth="1"/>
    <col min="13841" max="13841" width="6.140625" customWidth="1"/>
    <col min="13842" max="13842" width="4.7109375" customWidth="1"/>
    <col min="13843" max="13843" width="5.42578125" customWidth="1"/>
    <col min="13844" max="13844" width="5.140625" customWidth="1"/>
    <col min="13845" max="13845" width="6" customWidth="1"/>
    <col min="13846" max="13846" width="4.42578125" customWidth="1"/>
    <col min="13847" max="13847" width="4.140625" customWidth="1"/>
    <col min="13848" max="13848" width="4" customWidth="1"/>
    <col min="13849" max="13849" width="4.28515625" customWidth="1"/>
    <col min="13850" max="13850" width="4.140625" customWidth="1"/>
    <col min="13851" max="13851" width="4.42578125" customWidth="1"/>
    <col min="14083" max="14083" width="4.5703125" customWidth="1"/>
    <col min="14084" max="14084" width="7" customWidth="1"/>
    <col min="14085" max="14085" width="5.28515625" customWidth="1"/>
    <col min="14086" max="14090" width="4.7109375" customWidth="1"/>
    <col min="14091" max="14091" width="4.5703125" customWidth="1"/>
    <col min="14092" max="14092" width="5" customWidth="1"/>
    <col min="14093" max="14093" width="5.140625" customWidth="1"/>
    <col min="14094" max="14094" width="5.42578125" customWidth="1"/>
    <col min="14095" max="14095" width="6.28515625" customWidth="1"/>
    <col min="14096" max="14096" width="6.42578125" customWidth="1"/>
    <col min="14097" max="14097" width="6.140625" customWidth="1"/>
    <col min="14098" max="14098" width="4.7109375" customWidth="1"/>
    <col min="14099" max="14099" width="5.42578125" customWidth="1"/>
    <col min="14100" max="14100" width="5.140625" customWidth="1"/>
    <col min="14101" max="14101" width="6" customWidth="1"/>
    <col min="14102" max="14102" width="4.42578125" customWidth="1"/>
    <col min="14103" max="14103" width="4.140625" customWidth="1"/>
    <col min="14104" max="14104" width="4" customWidth="1"/>
    <col min="14105" max="14105" width="4.28515625" customWidth="1"/>
    <col min="14106" max="14106" width="4.140625" customWidth="1"/>
    <col min="14107" max="14107" width="4.42578125" customWidth="1"/>
    <col min="14339" max="14339" width="4.5703125" customWidth="1"/>
    <col min="14340" max="14340" width="7" customWidth="1"/>
    <col min="14341" max="14341" width="5.28515625" customWidth="1"/>
    <col min="14342" max="14346" width="4.7109375" customWidth="1"/>
    <col min="14347" max="14347" width="4.5703125" customWidth="1"/>
    <col min="14348" max="14348" width="5" customWidth="1"/>
    <col min="14349" max="14349" width="5.140625" customWidth="1"/>
    <col min="14350" max="14350" width="5.42578125" customWidth="1"/>
    <col min="14351" max="14351" width="6.28515625" customWidth="1"/>
    <col min="14352" max="14352" width="6.42578125" customWidth="1"/>
    <col min="14353" max="14353" width="6.140625" customWidth="1"/>
    <col min="14354" max="14354" width="4.7109375" customWidth="1"/>
    <col min="14355" max="14355" width="5.42578125" customWidth="1"/>
    <col min="14356" max="14356" width="5.140625" customWidth="1"/>
    <col min="14357" max="14357" width="6" customWidth="1"/>
    <col min="14358" max="14358" width="4.42578125" customWidth="1"/>
    <col min="14359" max="14359" width="4.140625" customWidth="1"/>
    <col min="14360" max="14360" width="4" customWidth="1"/>
    <col min="14361" max="14361" width="4.28515625" customWidth="1"/>
    <col min="14362" max="14362" width="4.140625" customWidth="1"/>
    <col min="14363" max="14363" width="4.42578125" customWidth="1"/>
    <col min="14595" max="14595" width="4.5703125" customWidth="1"/>
    <col min="14596" max="14596" width="7" customWidth="1"/>
    <col min="14597" max="14597" width="5.28515625" customWidth="1"/>
    <col min="14598" max="14602" width="4.7109375" customWidth="1"/>
    <col min="14603" max="14603" width="4.5703125" customWidth="1"/>
    <col min="14604" max="14604" width="5" customWidth="1"/>
    <col min="14605" max="14605" width="5.140625" customWidth="1"/>
    <col min="14606" max="14606" width="5.42578125" customWidth="1"/>
    <col min="14607" max="14607" width="6.28515625" customWidth="1"/>
    <col min="14608" max="14608" width="6.42578125" customWidth="1"/>
    <col min="14609" max="14609" width="6.140625" customWidth="1"/>
    <col min="14610" max="14610" width="4.7109375" customWidth="1"/>
    <col min="14611" max="14611" width="5.42578125" customWidth="1"/>
    <col min="14612" max="14612" width="5.140625" customWidth="1"/>
    <col min="14613" max="14613" width="6" customWidth="1"/>
    <col min="14614" max="14614" width="4.42578125" customWidth="1"/>
    <col min="14615" max="14615" width="4.140625" customWidth="1"/>
    <col min="14616" max="14616" width="4" customWidth="1"/>
    <col min="14617" max="14617" width="4.28515625" customWidth="1"/>
    <col min="14618" max="14618" width="4.140625" customWidth="1"/>
    <col min="14619" max="14619" width="4.42578125" customWidth="1"/>
    <col min="14851" max="14851" width="4.5703125" customWidth="1"/>
    <col min="14852" max="14852" width="7" customWidth="1"/>
    <col min="14853" max="14853" width="5.28515625" customWidth="1"/>
    <col min="14854" max="14858" width="4.7109375" customWidth="1"/>
    <col min="14859" max="14859" width="4.5703125" customWidth="1"/>
    <col min="14860" max="14860" width="5" customWidth="1"/>
    <col min="14861" max="14861" width="5.140625" customWidth="1"/>
    <col min="14862" max="14862" width="5.42578125" customWidth="1"/>
    <col min="14863" max="14863" width="6.28515625" customWidth="1"/>
    <col min="14864" max="14864" width="6.42578125" customWidth="1"/>
    <col min="14865" max="14865" width="6.140625" customWidth="1"/>
    <col min="14866" max="14866" width="4.7109375" customWidth="1"/>
    <col min="14867" max="14867" width="5.42578125" customWidth="1"/>
    <col min="14868" max="14868" width="5.140625" customWidth="1"/>
    <col min="14869" max="14869" width="6" customWidth="1"/>
    <col min="14870" max="14870" width="4.42578125" customWidth="1"/>
    <col min="14871" max="14871" width="4.140625" customWidth="1"/>
    <col min="14872" max="14872" width="4" customWidth="1"/>
    <col min="14873" max="14873" width="4.28515625" customWidth="1"/>
    <col min="14874" max="14874" width="4.140625" customWidth="1"/>
    <col min="14875" max="14875" width="4.42578125" customWidth="1"/>
    <col min="15107" max="15107" width="4.5703125" customWidth="1"/>
    <col min="15108" max="15108" width="7" customWidth="1"/>
    <col min="15109" max="15109" width="5.28515625" customWidth="1"/>
    <col min="15110" max="15114" width="4.7109375" customWidth="1"/>
    <col min="15115" max="15115" width="4.5703125" customWidth="1"/>
    <col min="15116" max="15116" width="5" customWidth="1"/>
    <col min="15117" max="15117" width="5.140625" customWidth="1"/>
    <col min="15118" max="15118" width="5.42578125" customWidth="1"/>
    <col min="15119" max="15119" width="6.28515625" customWidth="1"/>
    <col min="15120" max="15120" width="6.42578125" customWidth="1"/>
    <col min="15121" max="15121" width="6.140625" customWidth="1"/>
    <col min="15122" max="15122" width="4.7109375" customWidth="1"/>
    <col min="15123" max="15123" width="5.42578125" customWidth="1"/>
    <col min="15124" max="15124" width="5.140625" customWidth="1"/>
    <col min="15125" max="15125" width="6" customWidth="1"/>
    <col min="15126" max="15126" width="4.42578125" customWidth="1"/>
    <col min="15127" max="15127" width="4.140625" customWidth="1"/>
    <col min="15128" max="15128" width="4" customWidth="1"/>
    <col min="15129" max="15129" width="4.28515625" customWidth="1"/>
    <col min="15130" max="15130" width="4.140625" customWidth="1"/>
    <col min="15131" max="15131" width="4.42578125" customWidth="1"/>
    <col min="15363" max="15363" width="4.5703125" customWidth="1"/>
    <col min="15364" max="15364" width="7" customWidth="1"/>
    <col min="15365" max="15365" width="5.28515625" customWidth="1"/>
    <col min="15366" max="15370" width="4.7109375" customWidth="1"/>
    <col min="15371" max="15371" width="4.5703125" customWidth="1"/>
    <col min="15372" max="15372" width="5" customWidth="1"/>
    <col min="15373" max="15373" width="5.140625" customWidth="1"/>
    <col min="15374" max="15374" width="5.42578125" customWidth="1"/>
    <col min="15375" max="15375" width="6.28515625" customWidth="1"/>
    <col min="15376" max="15376" width="6.42578125" customWidth="1"/>
    <col min="15377" max="15377" width="6.140625" customWidth="1"/>
    <col min="15378" max="15378" width="4.7109375" customWidth="1"/>
    <col min="15379" max="15379" width="5.42578125" customWidth="1"/>
    <col min="15380" max="15380" width="5.140625" customWidth="1"/>
    <col min="15381" max="15381" width="6" customWidth="1"/>
    <col min="15382" max="15382" width="4.42578125" customWidth="1"/>
    <col min="15383" max="15383" width="4.140625" customWidth="1"/>
    <col min="15384" max="15384" width="4" customWidth="1"/>
    <col min="15385" max="15385" width="4.28515625" customWidth="1"/>
    <col min="15386" max="15386" width="4.140625" customWidth="1"/>
    <col min="15387" max="15387" width="4.42578125" customWidth="1"/>
    <col min="15619" max="15619" width="4.5703125" customWidth="1"/>
    <col min="15620" max="15620" width="7" customWidth="1"/>
    <col min="15621" max="15621" width="5.28515625" customWidth="1"/>
    <col min="15622" max="15626" width="4.7109375" customWidth="1"/>
    <col min="15627" max="15627" width="4.5703125" customWidth="1"/>
    <col min="15628" max="15628" width="5" customWidth="1"/>
    <col min="15629" max="15629" width="5.140625" customWidth="1"/>
    <col min="15630" max="15630" width="5.42578125" customWidth="1"/>
    <col min="15631" max="15631" width="6.28515625" customWidth="1"/>
    <col min="15632" max="15632" width="6.42578125" customWidth="1"/>
    <col min="15633" max="15633" width="6.140625" customWidth="1"/>
    <col min="15634" max="15634" width="4.7109375" customWidth="1"/>
    <col min="15635" max="15635" width="5.42578125" customWidth="1"/>
    <col min="15636" max="15636" width="5.140625" customWidth="1"/>
    <col min="15637" max="15637" width="6" customWidth="1"/>
    <col min="15638" max="15638" width="4.42578125" customWidth="1"/>
    <col min="15639" max="15639" width="4.140625" customWidth="1"/>
    <col min="15640" max="15640" width="4" customWidth="1"/>
    <col min="15641" max="15641" width="4.28515625" customWidth="1"/>
    <col min="15642" max="15642" width="4.140625" customWidth="1"/>
    <col min="15643" max="15643" width="4.42578125" customWidth="1"/>
    <col min="15875" max="15875" width="4.5703125" customWidth="1"/>
    <col min="15876" max="15876" width="7" customWidth="1"/>
    <col min="15877" max="15877" width="5.28515625" customWidth="1"/>
    <col min="15878" max="15882" width="4.7109375" customWidth="1"/>
    <col min="15883" max="15883" width="4.5703125" customWidth="1"/>
    <col min="15884" max="15884" width="5" customWidth="1"/>
    <col min="15885" max="15885" width="5.140625" customWidth="1"/>
    <col min="15886" max="15886" width="5.42578125" customWidth="1"/>
    <col min="15887" max="15887" width="6.28515625" customWidth="1"/>
    <col min="15888" max="15888" width="6.42578125" customWidth="1"/>
    <col min="15889" max="15889" width="6.140625" customWidth="1"/>
    <col min="15890" max="15890" width="4.7109375" customWidth="1"/>
    <col min="15891" max="15891" width="5.42578125" customWidth="1"/>
    <col min="15892" max="15892" width="5.140625" customWidth="1"/>
    <col min="15893" max="15893" width="6" customWidth="1"/>
    <col min="15894" max="15894" width="4.42578125" customWidth="1"/>
    <col min="15895" max="15895" width="4.140625" customWidth="1"/>
    <col min="15896" max="15896" width="4" customWidth="1"/>
    <col min="15897" max="15897" width="4.28515625" customWidth="1"/>
    <col min="15898" max="15898" width="4.140625" customWidth="1"/>
    <col min="15899" max="15899" width="4.42578125" customWidth="1"/>
    <col min="16131" max="16131" width="4.5703125" customWidth="1"/>
    <col min="16132" max="16132" width="7" customWidth="1"/>
    <col min="16133" max="16133" width="5.28515625" customWidth="1"/>
    <col min="16134" max="16138" width="4.7109375" customWidth="1"/>
    <col min="16139" max="16139" width="4.5703125" customWidth="1"/>
    <col min="16140" max="16140" width="5" customWidth="1"/>
    <col min="16141" max="16141" width="5.140625" customWidth="1"/>
    <col min="16142" max="16142" width="5.42578125" customWidth="1"/>
    <col min="16143" max="16143" width="6.28515625" customWidth="1"/>
    <col min="16144" max="16144" width="6.42578125" customWidth="1"/>
    <col min="16145" max="16145" width="6.140625" customWidth="1"/>
    <col min="16146" max="16146" width="4.7109375" customWidth="1"/>
    <col min="16147" max="16147" width="5.42578125" customWidth="1"/>
    <col min="16148" max="16148" width="5.140625" customWidth="1"/>
    <col min="16149" max="16149" width="6" customWidth="1"/>
    <col min="16150" max="16150" width="4.42578125" customWidth="1"/>
    <col min="16151" max="16151" width="4.140625" customWidth="1"/>
    <col min="16152" max="16152" width="4" customWidth="1"/>
    <col min="16153" max="16153" width="4.28515625" customWidth="1"/>
    <col min="16154" max="16154" width="4.140625" customWidth="1"/>
    <col min="16155" max="16155" width="4.42578125" customWidth="1"/>
  </cols>
  <sheetData>
    <row r="1" spans="1:30" ht="15.75">
      <c r="C1" s="140" t="s">
        <v>98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"/>
      <c r="AC1" s="1"/>
      <c r="AD1" s="1"/>
    </row>
    <row r="2" spans="1:30" ht="15.75">
      <c r="C2" s="140" t="s">
        <v>185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"/>
      <c r="AC2" s="1"/>
      <c r="AD2" s="1"/>
    </row>
    <row r="3" spans="1:30" ht="15.75">
      <c r="C3" s="131" t="s">
        <v>11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2" t="s">
        <v>304</v>
      </c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"/>
      <c r="AC3" s="1"/>
      <c r="AD3" s="1"/>
    </row>
    <row r="4" spans="1:30" ht="15.7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"/>
      <c r="AC4" s="1"/>
      <c r="AD4" s="1"/>
    </row>
    <row r="5" spans="1:30" ht="15">
      <c r="A5" s="114" t="s">
        <v>91</v>
      </c>
      <c r="B5" s="114" t="s">
        <v>96</v>
      </c>
      <c r="C5" s="127" t="s">
        <v>4</v>
      </c>
      <c r="D5" s="142" t="s">
        <v>5</v>
      </c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3" t="s">
        <v>43</v>
      </c>
      <c r="Q5" s="142"/>
      <c r="R5" s="142" t="s">
        <v>53</v>
      </c>
      <c r="S5" s="142"/>
      <c r="T5" s="142"/>
      <c r="U5" s="142"/>
      <c r="V5" s="142"/>
      <c r="W5" s="142"/>
      <c r="X5" s="142"/>
      <c r="Y5" s="142"/>
      <c r="Z5" s="142"/>
      <c r="AA5" s="142"/>
      <c r="AB5" s="1"/>
      <c r="AC5" s="1"/>
      <c r="AD5" s="1"/>
    </row>
    <row r="6" spans="1:30" ht="15" customHeight="1">
      <c r="A6" s="114"/>
      <c r="B6" s="114"/>
      <c r="C6" s="127"/>
      <c r="D6" s="127" t="s">
        <v>6</v>
      </c>
      <c r="E6" s="127"/>
      <c r="F6" s="127" t="s">
        <v>100</v>
      </c>
      <c r="G6" s="127"/>
      <c r="H6" s="127" t="s">
        <v>7</v>
      </c>
      <c r="I6" s="127"/>
      <c r="J6" s="127" t="s">
        <v>47</v>
      </c>
      <c r="K6" s="127"/>
      <c r="L6" s="127"/>
      <c r="M6" s="121" t="s">
        <v>48</v>
      </c>
      <c r="N6" s="129"/>
      <c r="O6" s="12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"/>
      <c r="AC6" s="1"/>
      <c r="AD6" s="1"/>
    </row>
    <row r="7" spans="1:30" ht="15" customHeight="1">
      <c r="A7" s="114"/>
      <c r="B7" s="114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5"/>
      <c r="N7" s="130"/>
      <c r="O7" s="126"/>
      <c r="P7" s="142"/>
      <c r="Q7" s="142"/>
      <c r="R7" s="134" t="s">
        <v>57</v>
      </c>
      <c r="S7" s="135"/>
      <c r="T7" s="134" t="s">
        <v>56</v>
      </c>
      <c r="U7" s="135"/>
      <c r="V7" s="121" t="s">
        <v>8</v>
      </c>
      <c r="W7" s="122"/>
      <c r="X7" s="121" t="s">
        <v>52</v>
      </c>
      <c r="Y7" s="122"/>
      <c r="Z7" s="121" t="s">
        <v>9</v>
      </c>
      <c r="AA7" s="122"/>
      <c r="AB7" s="1"/>
      <c r="AC7" s="1"/>
      <c r="AD7" s="1"/>
    </row>
    <row r="8" spans="1:30" ht="15">
      <c r="A8" s="114"/>
      <c r="B8" s="114"/>
      <c r="C8" s="127"/>
      <c r="D8" s="128" t="s">
        <v>0</v>
      </c>
      <c r="E8" s="128" t="s">
        <v>1</v>
      </c>
      <c r="F8" s="128" t="s">
        <v>0</v>
      </c>
      <c r="G8" s="128" t="s">
        <v>1</v>
      </c>
      <c r="H8" s="128" t="s">
        <v>0</v>
      </c>
      <c r="I8" s="128" t="s">
        <v>1</v>
      </c>
      <c r="J8" s="127" t="s">
        <v>44</v>
      </c>
      <c r="K8" s="127" t="s">
        <v>45</v>
      </c>
      <c r="L8" s="127" t="s">
        <v>46</v>
      </c>
      <c r="M8" s="127" t="s">
        <v>49</v>
      </c>
      <c r="N8" s="127" t="s">
        <v>50</v>
      </c>
      <c r="O8" s="127" t="s">
        <v>51</v>
      </c>
      <c r="P8" s="128" t="s">
        <v>0</v>
      </c>
      <c r="Q8" s="128" t="s">
        <v>1</v>
      </c>
      <c r="R8" s="136"/>
      <c r="S8" s="137"/>
      <c r="T8" s="136"/>
      <c r="U8" s="137"/>
      <c r="V8" s="123"/>
      <c r="W8" s="124"/>
      <c r="X8" s="123"/>
      <c r="Y8" s="124"/>
      <c r="Z8" s="123"/>
      <c r="AA8" s="124"/>
      <c r="AB8" s="1"/>
      <c r="AC8" s="1"/>
      <c r="AD8" s="1"/>
    </row>
    <row r="9" spans="1:30" ht="15">
      <c r="A9" s="114"/>
      <c r="B9" s="114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36"/>
      <c r="S9" s="137"/>
      <c r="T9" s="136"/>
      <c r="U9" s="137"/>
      <c r="V9" s="123"/>
      <c r="W9" s="124"/>
      <c r="X9" s="123"/>
      <c r="Y9" s="124"/>
      <c r="Z9" s="123"/>
      <c r="AA9" s="124"/>
      <c r="AB9" s="1"/>
      <c r="AC9" s="1"/>
      <c r="AD9" s="1"/>
    </row>
    <row r="10" spans="1:30" ht="15">
      <c r="A10" s="114"/>
      <c r="B10" s="114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36"/>
      <c r="S10" s="137"/>
      <c r="T10" s="136"/>
      <c r="U10" s="137"/>
      <c r="V10" s="123"/>
      <c r="W10" s="124"/>
      <c r="X10" s="123"/>
      <c r="Y10" s="124"/>
      <c r="Z10" s="123"/>
      <c r="AA10" s="124"/>
      <c r="AB10" s="1"/>
      <c r="AC10" s="1"/>
      <c r="AD10" s="1"/>
    </row>
    <row r="11" spans="1:30" ht="15">
      <c r="A11" s="114"/>
      <c r="B11" s="114"/>
      <c r="C11" s="12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36"/>
      <c r="S11" s="137"/>
      <c r="T11" s="136"/>
      <c r="U11" s="137"/>
      <c r="V11" s="123"/>
      <c r="W11" s="124"/>
      <c r="X11" s="123"/>
      <c r="Y11" s="124"/>
      <c r="Z11" s="123"/>
      <c r="AA11" s="124"/>
      <c r="AB11" s="1"/>
      <c r="AC11" s="1"/>
      <c r="AD11" s="1"/>
    </row>
    <row r="12" spans="1:30" ht="15">
      <c r="A12" s="114"/>
      <c r="B12" s="114"/>
      <c r="C12" s="127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36"/>
      <c r="S12" s="137"/>
      <c r="T12" s="136"/>
      <c r="U12" s="137"/>
      <c r="V12" s="123"/>
      <c r="W12" s="124"/>
      <c r="X12" s="123"/>
      <c r="Y12" s="124"/>
      <c r="Z12" s="123"/>
      <c r="AA12" s="124"/>
      <c r="AB12" s="1"/>
      <c r="AC12" s="1"/>
      <c r="AD12" s="1"/>
    </row>
    <row r="13" spans="1:30" ht="15">
      <c r="A13" s="114"/>
      <c r="B13" s="114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36"/>
      <c r="S13" s="137"/>
      <c r="T13" s="136"/>
      <c r="U13" s="137"/>
      <c r="V13" s="123"/>
      <c r="W13" s="124"/>
      <c r="X13" s="123"/>
      <c r="Y13" s="124"/>
      <c r="Z13" s="123"/>
      <c r="AA13" s="124"/>
      <c r="AB13" s="1"/>
      <c r="AC13" s="1"/>
      <c r="AD13" s="1"/>
    </row>
    <row r="14" spans="1:30" ht="15">
      <c r="A14" s="114"/>
      <c r="B14" s="114"/>
      <c r="C14" s="127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38"/>
      <c r="S14" s="139"/>
      <c r="T14" s="138"/>
      <c r="U14" s="139"/>
      <c r="V14" s="125"/>
      <c r="W14" s="126"/>
      <c r="X14" s="125"/>
      <c r="Y14" s="126"/>
      <c r="Z14" s="125"/>
      <c r="AA14" s="126"/>
      <c r="AB14" s="1"/>
      <c r="AC14" s="1"/>
      <c r="AD14" s="1"/>
    </row>
    <row r="15" spans="1:30" ht="15" customHeight="1">
      <c r="A15" s="114"/>
      <c r="B15" s="114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9" t="s">
        <v>0</v>
      </c>
      <c r="S15" s="9" t="s">
        <v>1</v>
      </c>
      <c r="T15" s="9" t="s">
        <v>0</v>
      </c>
      <c r="U15" s="9" t="s">
        <v>1</v>
      </c>
      <c r="V15" s="9" t="s">
        <v>0</v>
      </c>
      <c r="W15" s="9" t="s">
        <v>1</v>
      </c>
      <c r="X15" s="9" t="s">
        <v>0</v>
      </c>
      <c r="Y15" s="9" t="s">
        <v>1</v>
      </c>
      <c r="Z15" s="9" t="s">
        <v>0</v>
      </c>
      <c r="AA15" s="9" t="s">
        <v>1</v>
      </c>
      <c r="AB15" s="1"/>
      <c r="AC15" s="1"/>
      <c r="AD15" s="1"/>
    </row>
    <row r="16" spans="1:30" ht="15">
      <c r="A16" s="114"/>
      <c r="B16" s="114"/>
      <c r="C16" s="14" t="s">
        <v>18</v>
      </c>
      <c r="D16" s="13" t="s">
        <v>19</v>
      </c>
      <c r="E16" s="13" t="s">
        <v>20</v>
      </c>
      <c r="F16" s="13" t="s">
        <v>21</v>
      </c>
      <c r="G16" s="13" t="s">
        <v>22</v>
      </c>
      <c r="H16" s="13" t="s">
        <v>23</v>
      </c>
      <c r="I16" s="13" t="s">
        <v>24</v>
      </c>
      <c r="J16" s="14" t="s">
        <v>25</v>
      </c>
      <c r="K16" s="16" t="s">
        <v>26</v>
      </c>
      <c r="L16" s="16" t="s">
        <v>28</v>
      </c>
      <c r="M16" s="16" t="s">
        <v>27</v>
      </c>
      <c r="N16" s="13" t="s">
        <v>29</v>
      </c>
      <c r="O16" s="13" t="s">
        <v>30</v>
      </c>
      <c r="P16" s="13" t="s">
        <v>31</v>
      </c>
      <c r="Q16" s="13" t="s">
        <v>32</v>
      </c>
      <c r="R16" s="13" t="s">
        <v>33</v>
      </c>
      <c r="S16" s="13" t="s">
        <v>34</v>
      </c>
      <c r="T16" s="13" t="s">
        <v>35</v>
      </c>
      <c r="U16" s="13" t="s">
        <v>36</v>
      </c>
      <c r="V16" s="13" t="s">
        <v>37</v>
      </c>
      <c r="W16" s="13" t="s">
        <v>38</v>
      </c>
      <c r="X16" s="13" t="s">
        <v>39</v>
      </c>
      <c r="Y16" s="13" t="s">
        <v>40</v>
      </c>
      <c r="Z16" s="13" t="s">
        <v>41</v>
      </c>
      <c r="AA16" s="13" t="s">
        <v>42</v>
      </c>
      <c r="AB16" s="1"/>
      <c r="AC16" s="1"/>
      <c r="AD16" s="1"/>
    </row>
    <row r="17" spans="1:30" ht="15.75">
      <c r="A17" s="115">
        <v>1</v>
      </c>
      <c r="B17" s="118" t="s">
        <v>97</v>
      </c>
      <c r="C17" s="10" t="s">
        <v>13</v>
      </c>
      <c r="D17" s="3">
        <v>99</v>
      </c>
      <c r="E17" s="3">
        <v>51</v>
      </c>
      <c r="F17" s="8">
        <f>D17-H17+J17+K17+L17-M17-N17-O17</f>
        <v>97</v>
      </c>
      <c r="G17" s="18">
        <v>50</v>
      </c>
      <c r="H17" s="18"/>
      <c r="I17" s="18"/>
      <c r="J17" s="18"/>
      <c r="K17" s="18"/>
      <c r="L17" s="18"/>
      <c r="M17" s="18"/>
      <c r="N17" s="18"/>
      <c r="O17" s="18">
        <v>2</v>
      </c>
      <c r="P17" s="8">
        <f>F17-D17</f>
        <v>-2</v>
      </c>
      <c r="Q17" s="8">
        <f>G17-E17</f>
        <v>-1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1"/>
      <c r="AC17" s="1"/>
      <c r="AD17" s="1"/>
    </row>
    <row r="18" spans="1:30" ht="15.75">
      <c r="A18" s="116"/>
      <c r="B18" s="119"/>
      <c r="C18" s="10" t="s">
        <v>14</v>
      </c>
      <c r="D18" s="3">
        <v>94</v>
      </c>
      <c r="E18" s="3">
        <v>44</v>
      </c>
      <c r="F18" s="8">
        <f t="shared" ref="F18:F21" si="0">D18-H18+J18+K18+L18-M18-N18-O18</f>
        <v>92</v>
      </c>
      <c r="G18" s="18">
        <v>42</v>
      </c>
      <c r="H18" s="3"/>
      <c r="I18" s="3"/>
      <c r="J18" s="3"/>
      <c r="K18" s="3"/>
      <c r="L18" s="3"/>
      <c r="M18" s="3"/>
      <c r="N18" s="3">
        <v>1</v>
      </c>
      <c r="O18" s="3">
        <v>1</v>
      </c>
      <c r="P18" s="8">
        <f t="shared" ref="P18:P21" si="1">F18-D18</f>
        <v>-2</v>
      </c>
      <c r="Q18" s="8">
        <f t="shared" ref="Q18:Q21" si="2">G18-E18</f>
        <v>-2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1"/>
      <c r="AC18" s="1"/>
      <c r="AD18" s="1"/>
    </row>
    <row r="19" spans="1:30" ht="15.75">
      <c r="A19" s="116"/>
      <c r="B19" s="119"/>
      <c r="C19" s="10" t="s">
        <v>15</v>
      </c>
      <c r="D19" s="3">
        <v>96</v>
      </c>
      <c r="E19" s="3">
        <v>50</v>
      </c>
      <c r="F19" s="8">
        <f t="shared" si="0"/>
        <v>97</v>
      </c>
      <c r="G19" s="18">
        <v>50</v>
      </c>
      <c r="H19" s="3"/>
      <c r="I19" s="3"/>
      <c r="J19" s="3"/>
      <c r="K19" s="3"/>
      <c r="L19" s="3">
        <v>1</v>
      </c>
      <c r="M19" s="3"/>
      <c r="N19" s="3"/>
      <c r="O19" s="3"/>
      <c r="P19" s="8">
        <f t="shared" si="1"/>
        <v>1</v>
      </c>
      <c r="Q19" s="8">
        <f t="shared" si="2"/>
        <v>0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1"/>
      <c r="AC19" s="1"/>
      <c r="AD19" s="1"/>
    </row>
    <row r="20" spans="1:30" ht="15.75">
      <c r="A20" s="116"/>
      <c r="B20" s="119"/>
      <c r="C20" s="10" t="s">
        <v>16</v>
      </c>
      <c r="D20" s="3">
        <v>97</v>
      </c>
      <c r="E20" s="3">
        <v>47</v>
      </c>
      <c r="F20" s="8">
        <f t="shared" si="0"/>
        <v>97</v>
      </c>
      <c r="G20" s="18">
        <v>47</v>
      </c>
      <c r="H20" s="3"/>
      <c r="I20" s="3"/>
      <c r="J20" s="3"/>
      <c r="K20" s="3"/>
      <c r="L20" s="3"/>
      <c r="M20" s="3"/>
      <c r="N20" s="3"/>
      <c r="O20" s="3"/>
      <c r="P20" s="8">
        <f t="shared" si="1"/>
        <v>0</v>
      </c>
      <c r="Q20" s="8">
        <f t="shared" si="2"/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1"/>
      <c r="AC20" s="1"/>
      <c r="AD20" s="1"/>
    </row>
    <row r="21" spans="1:30" ht="15.75">
      <c r="A21" s="116"/>
      <c r="B21" s="119"/>
      <c r="C21" s="10" t="s">
        <v>17</v>
      </c>
      <c r="D21" s="3">
        <v>98</v>
      </c>
      <c r="E21" s="3">
        <v>51</v>
      </c>
      <c r="F21" s="8">
        <f t="shared" si="0"/>
        <v>92</v>
      </c>
      <c r="G21" s="18">
        <v>48</v>
      </c>
      <c r="H21" s="3"/>
      <c r="I21" s="3"/>
      <c r="J21" s="3"/>
      <c r="K21" s="3"/>
      <c r="L21" s="3"/>
      <c r="M21" s="3"/>
      <c r="N21" s="3"/>
      <c r="O21" s="3">
        <v>6</v>
      </c>
      <c r="P21" s="8">
        <f t="shared" si="1"/>
        <v>-6</v>
      </c>
      <c r="Q21" s="8">
        <f t="shared" si="2"/>
        <v>-3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1"/>
      <c r="AC21" s="1"/>
      <c r="AD21" s="1"/>
    </row>
    <row r="22" spans="1:30" ht="15.75">
      <c r="A22" s="117"/>
      <c r="B22" s="120"/>
      <c r="C22" s="11" t="s">
        <v>10</v>
      </c>
      <c r="D22" s="12">
        <f t="shared" ref="D22:AA22" si="3">SUM(D17:D21)</f>
        <v>484</v>
      </c>
      <c r="E22" s="12">
        <f t="shared" si="3"/>
        <v>243</v>
      </c>
      <c r="F22" s="12">
        <f t="shared" si="3"/>
        <v>475</v>
      </c>
      <c r="G22" s="12">
        <f t="shared" si="3"/>
        <v>237</v>
      </c>
      <c r="H22" s="12">
        <f t="shared" si="3"/>
        <v>0</v>
      </c>
      <c r="I22" s="12">
        <f t="shared" si="3"/>
        <v>0</v>
      </c>
      <c r="J22" s="12">
        <f t="shared" si="3"/>
        <v>0</v>
      </c>
      <c r="K22" s="12">
        <f t="shared" si="3"/>
        <v>0</v>
      </c>
      <c r="L22" s="12">
        <f t="shared" si="3"/>
        <v>1</v>
      </c>
      <c r="M22" s="12">
        <f t="shared" si="3"/>
        <v>0</v>
      </c>
      <c r="N22" s="12">
        <f t="shared" si="3"/>
        <v>1</v>
      </c>
      <c r="O22" s="12">
        <f t="shared" si="3"/>
        <v>9</v>
      </c>
      <c r="P22" s="12">
        <f t="shared" si="3"/>
        <v>-9</v>
      </c>
      <c r="Q22" s="12">
        <f t="shared" si="3"/>
        <v>-6</v>
      </c>
      <c r="R22" s="12">
        <f t="shared" si="3"/>
        <v>0</v>
      </c>
      <c r="S22" s="12">
        <f t="shared" si="3"/>
        <v>0</v>
      </c>
      <c r="T22" s="12">
        <f t="shared" si="3"/>
        <v>0</v>
      </c>
      <c r="U22" s="12">
        <f t="shared" si="3"/>
        <v>0</v>
      </c>
      <c r="V22" s="12">
        <f t="shared" si="3"/>
        <v>0</v>
      </c>
      <c r="W22" s="12">
        <f t="shared" si="3"/>
        <v>0</v>
      </c>
      <c r="X22" s="12">
        <f t="shared" si="3"/>
        <v>0</v>
      </c>
      <c r="Y22" s="12">
        <f t="shared" si="3"/>
        <v>0</v>
      </c>
      <c r="Z22" s="12">
        <f t="shared" si="3"/>
        <v>0</v>
      </c>
      <c r="AA22" s="12">
        <f t="shared" si="3"/>
        <v>0</v>
      </c>
      <c r="AB22" s="4"/>
      <c r="AC22" s="4"/>
      <c r="AD22" s="4"/>
    </row>
    <row r="23" spans="1:30" ht="18" customHeight="1"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41" t="s">
        <v>305</v>
      </c>
      <c r="S23" s="141"/>
      <c r="T23" s="141"/>
      <c r="U23" s="141"/>
      <c r="V23" s="141"/>
      <c r="W23" s="141"/>
      <c r="X23" s="141"/>
      <c r="Y23" s="141"/>
      <c r="Z23" s="141"/>
      <c r="AA23" s="141"/>
    </row>
    <row r="24" spans="1:30" ht="18" customHeight="1">
      <c r="C24" s="140" t="s">
        <v>2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6"/>
      <c r="Q24" s="6"/>
      <c r="R24" s="140" t="s">
        <v>3</v>
      </c>
      <c r="S24" s="140"/>
      <c r="T24" s="140"/>
      <c r="U24" s="140"/>
      <c r="V24" s="140"/>
      <c r="W24" s="140"/>
      <c r="X24" s="140"/>
      <c r="Y24" s="140"/>
      <c r="Z24" s="140"/>
      <c r="AA24" s="140"/>
    </row>
    <row r="25" spans="1:30" ht="18" customHeight="1"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7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30" ht="18" customHeight="1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9" spans="1:30" ht="18" customHeight="1">
      <c r="C29" s="113" t="s">
        <v>303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R29" s="113" t="s">
        <v>302</v>
      </c>
      <c r="S29" s="113"/>
      <c r="T29" s="113"/>
      <c r="U29" s="113"/>
      <c r="V29" s="113"/>
      <c r="W29" s="113"/>
      <c r="X29" s="113"/>
      <c r="Y29" s="113"/>
      <c r="Z29" s="113"/>
      <c r="AA29" s="113"/>
    </row>
    <row r="31" spans="1:30" ht="18" customHeight="1">
      <c r="C31" s="133" t="s">
        <v>54</v>
      </c>
      <c r="D31" s="133"/>
      <c r="E31" s="133"/>
      <c r="F31" s="133"/>
      <c r="G31" s="133"/>
    </row>
    <row r="32" spans="1:30" ht="18" customHeight="1">
      <c r="C32" t="s">
        <v>55</v>
      </c>
    </row>
    <row r="33" spans="3:3" ht="18" customHeight="1">
      <c r="C33" t="s">
        <v>99</v>
      </c>
    </row>
    <row r="34" spans="3:3" ht="18" customHeight="1">
      <c r="C34" t="s">
        <v>186</v>
      </c>
    </row>
    <row r="35" spans="3:3" ht="18" customHeight="1">
      <c r="C35" t="s">
        <v>73</v>
      </c>
    </row>
  </sheetData>
  <mergeCells count="43">
    <mergeCell ref="C1:AA1"/>
    <mergeCell ref="C2:AA2"/>
    <mergeCell ref="C5:C15"/>
    <mergeCell ref="D5:O5"/>
    <mergeCell ref="P5:Q7"/>
    <mergeCell ref="R5:AA6"/>
    <mergeCell ref="D6:E7"/>
    <mergeCell ref="F6:G7"/>
    <mergeCell ref="N8:N15"/>
    <mergeCell ref="O8:O15"/>
    <mergeCell ref="P8:P15"/>
    <mergeCell ref="Q8:Q15"/>
    <mergeCell ref="H6:I7"/>
    <mergeCell ref="J6:L7"/>
    <mergeCell ref="I8:I15"/>
    <mergeCell ref="J8:J15"/>
    <mergeCell ref="C3:M3"/>
    <mergeCell ref="N3:AA3"/>
    <mergeCell ref="C31:G31"/>
    <mergeCell ref="R7:S14"/>
    <mergeCell ref="T7:U14"/>
    <mergeCell ref="V7:W14"/>
    <mergeCell ref="X7:Y14"/>
    <mergeCell ref="C25:L25"/>
    <mergeCell ref="R23:AA23"/>
    <mergeCell ref="C24:O24"/>
    <mergeCell ref="R24:AA24"/>
    <mergeCell ref="D8:D15"/>
    <mergeCell ref="E8:E15"/>
    <mergeCell ref="F8:F15"/>
    <mergeCell ref="G8:G15"/>
    <mergeCell ref="H8:H15"/>
    <mergeCell ref="C29:O29"/>
    <mergeCell ref="R29:AA29"/>
    <mergeCell ref="A5:A16"/>
    <mergeCell ref="B5:B16"/>
    <mergeCell ref="A17:A22"/>
    <mergeCell ref="B17:B22"/>
    <mergeCell ref="Z7:AA14"/>
    <mergeCell ref="K8:K15"/>
    <mergeCell ref="L8:L15"/>
    <mergeCell ref="M6:O7"/>
    <mergeCell ref="M8:M15"/>
  </mergeCells>
  <pageMargins left="0.51" right="0.18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C18"/>
  <sheetViews>
    <sheetView workbookViewId="0">
      <selection activeCell="S9" sqref="S9"/>
    </sheetView>
  </sheetViews>
  <sheetFormatPr defaultRowHeight="20.100000000000001" customHeight="1"/>
  <cols>
    <col min="1" max="1" width="6.42578125" customWidth="1"/>
    <col min="2" max="2" width="6.85546875" customWidth="1"/>
    <col min="3" max="29" width="4.7109375" customWidth="1"/>
  </cols>
  <sheetData>
    <row r="1" spans="1:29" ht="20.100000000000001" customHeight="1">
      <c r="A1" s="133" t="s">
        <v>187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0.100000000000001" customHeight="1">
      <c r="A2" s="133" t="s">
        <v>301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</row>
    <row r="4" spans="1:29" ht="20.100000000000001" customHeight="1">
      <c r="A4" s="151" t="s">
        <v>4</v>
      </c>
      <c r="B4" s="151" t="s">
        <v>101</v>
      </c>
      <c r="C4" s="152" t="s">
        <v>60</v>
      </c>
      <c r="D4" s="152"/>
      <c r="E4" s="152"/>
      <c r="F4" s="152" t="s">
        <v>61</v>
      </c>
      <c r="G4" s="152"/>
      <c r="H4" s="152"/>
      <c r="I4" s="152" t="s">
        <v>62</v>
      </c>
      <c r="J4" s="152"/>
      <c r="K4" s="152"/>
      <c r="L4" s="152"/>
      <c r="M4" s="152"/>
      <c r="N4" s="152"/>
      <c r="O4" s="152"/>
      <c r="P4" s="152"/>
      <c r="Q4" s="152"/>
      <c r="R4" s="146" t="s">
        <v>65</v>
      </c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8"/>
    </row>
    <row r="5" spans="1:29" ht="20.100000000000001" customHeight="1">
      <c r="A5" s="152"/>
      <c r="B5" s="152"/>
      <c r="C5" s="152"/>
      <c r="D5" s="152"/>
      <c r="E5" s="152"/>
      <c r="F5" s="152"/>
      <c r="G5" s="152"/>
      <c r="H5" s="152"/>
      <c r="I5" s="151" t="s">
        <v>66</v>
      </c>
      <c r="J5" s="152"/>
      <c r="K5" s="152"/>
      <c r="L5" s="152" t="s">
        <v>63</v>
      </c>
      <c r="M5" s="152"/>
      <c r="N5" s="152"/>
      <c r="O5" s="151" t="s">
        <v>67</v>
      </c>
      <c r="P5" s="152"/>
      <c r="Q5" s="152"/>
      <c r="R5" s="151" t="s">
        <v>68</v>
      </c>
      <c r="S5" s="152"/>
      <c r="T5" s="152"/>
      <c r="U5" s="151" t="s">
        <v>69</v>
      </c>
      <c r="V5" s="152"/>
      <c r="W5" s="152"/>
      <c r="X5" s="151" t="s">
        <v>70</v>
      </c>
      <c r="Y5" s="152"/>
      <c r="Z5" s="152"/>
      <c r="AA5" s="151" t="s">
        <v>71</v>
      </c>
      <c r="AB5" s="152"/>
      <c r="AC5" s="152"/>
    </row>
    <row r="6" spans="1:29" ht="20.100000000000001" customHeight="1">
      <c r="A6" s="152"/>
      <c r="B6" s="152"/>
      <c r="C6" s="152" t="s">
        <v>37</v>
      </c>
      <c r="D6" s="152" t="s">
        <v>25</v>
      </c>
      <c r="E6" s="152" t="s">
        <v>20</v>
      </c>
      <c r="F6" s="152" t="s">
        <v>37</v>
      </c>
      <c r="G6" s="152" t="s">
        <v>25</v>
      </c>
      <c r="H6" s="152" t="s">
        <v>20</v>
      </c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</row>
    <row r="7" spans="1:29" ht="20.100000000000001" customHeight="1">
      <c r="A7" s="152"/>
      <c r="B7" s="152"/>
      <c r="C7" s="152"/>
      <c r="D7" s="152"/>
      <c r="E7" s="152"/>
      <c r="F7" s="152"/>
      <c r="G7" s="152"/>
      <c r="H7" s="152"/>
      <c r="I7" s="20" t="s">
        <v>37</v>
      </c>
      <c r="J7" s="20" t="s">
        <v>64</v>
      </c>
      <c r="K7" s="20" t="s">
        <v>20</v>
      </c>
      <c r="L7" s="20" t="s">
        <v>37</v>
      </c>
      <c r="M7" s="20" t="s">
        <v>64</v>
      </c>
      <c r="N7" s="20" t="s">
        <v>20</v>
      </c>
      <c r="O7" s="20" t="s">
        <v>37</v>
      </c>
      <c r="P7" s="20" t="s">
        <v>64</v>
      </c>
      <c r="Q7" s="20" t="s">
        <v>20</v>
      </c>
      <c r="R7" s="20" t="s">
        <v>37</v>
      </c>
      <c r="S7" s="20" t="s">
        <v>64</v>
      </c>
      <c r="T7" s="20" t="s">
        <v>20</v>
      </c>
      <c r="U7" s="20" t="s">
        <v>37</v>
      </c>
      <c r="V7" s="20" t="s">
        <v>64</v>
      </c>
      <c r="W7" s="20" t="s">
        <v>20</v>
      </c>
      <c r="X7" s="20" t="s">
        <v>37</v>
      </c>
      <c r="Y7" s="20" t="s">
        <v>64</v>
      </c>
      <c r="Z7" s="20" t="s">
        <v>20</v>
      </c>
      <c r="AA7" s="20" t="s">
        <v>37</v>
      </c>
      <c r="AB7" s="20" t="s">
        <v>64</v>
      </c>
      <c r="AC7" s="20" t="s">
        <v>20</v>
      </c>
    </row>
    <row r="8" spans="1:29" ht="32.25" customHeight="1">
      <c r="A8" s="21" t="s">
        <v>17</v>
      </c>
      <c r="B8" s="19">
        <v>92</v>
      </c>
      <c r="C8" s="19">
        <v>39</v>
      </c>
      <c r="D8" s="19">
        <v>53</v>
      </c>
      <c r="E8" s="19">
        <v>0</v>
      </c>
      <c r="F8" s="19">
        <v>41</v>
      </c>
      <c r="G8" s="19">
        <v>51</v>
      </c>
      <c r="H8" s="19">
        <v>0</v>
      </c>
      <c r="I8" s="19">
        <v>76</v>
      </c>
      <c r="J8" s="19">
        <v>16</v>
      </c>
      <c r="K8" s="19">
        <v>0</v>
      </c>
      <c r="L8" s="19">
        <v>68</v>
      </c>
      <c r="M8" s="19">
        <v>24</v>
      </c>
      <c r="N8" s="19">
        <v>0</v>
      </c>
      <c r="O8" s="19">
        <v>63</v>
      </c>
      <c r="P8" s="19">
        <v>29</v>
      </c>
      <c r="Q8" s="19">
        <v>0</v>
      </c>
      <c r="R8" s="19">
        <v>62</v>
      </c>
      <c r="S8" s="19">
        <v>30</v>
      </c>
      <c r="T8" s="19">
        <v>0</v>
      </c>
      <c r="U8" s="19">
        <v>80</v>
      </c>
      <c r="V8" s="19">
        <v>12</v>
      </c>
      <c r="W8" s="19">
        <v>0</v>
      </c>
      <c r="X8" s="19">
        <v>88</v>
      </c>
      <c r="Y8" s="19">
        <v>4</v>
      </c>
      <c r="Z8" s="19">
        <v>0</v>
      </c>
      <c r="AA8" s="19">
        <v>90</v>
      </c>
      <c r="AB8" s="19">
        <v>2</v>
      </c>
      <c r="AC8" s="19">
        <v>0</v>
      </c>
    </row>
    <row r="9" spans="1:29" ht="20.100000000000001" customHeight="1">
      <c r="A9" s="22" t="s">
        <v>10</v>
      </c>
      <c r="B9" s="23">
        <f t="shared" ref="B9:AC9" si="0">SUM(B8:B8)</f>
        <v>92</v>
      </c>
      <c r="C9" s="23">
        <f t="shared" si="0"/>
        <v>39</v>
      </c>
      <c r="D9" s="23">
        <f t="shared" si="0"/>
        <v>53</v>
      </c>
      <c r="E9" s="23">
        <f t="shared" si="0"/>
        <v>0</v>
      </c>
      <c r="F9" s="23">
        <f t="shared" si="0"/>
        <v>41</v>
      </c>
      <c r="G9" s="23">
        <f t="shared" si="0"/>
        <v>51</v>
      </c>
      <c r="H9" s="23">
        <f t="shared" si="0"/>
        <v>0</v>
      </c>
      <c r="I9" s="23">
        <f t="shared" si="0"/>
        <v>76</v>
      </c>
      <c r="J9" s="23">
        <f t="shared" si="0"/>
        <v>16</v>
      </c>
      <c r="K9" s="23">
        <f t="shared" si="0"/>
        <v>0</v>
      </c>
      <c r="L9" s="23">
        <f t="shared" si="0"/>
        <v>68</v>
      </c>
      <c r="M9" s="23">
        <f t="shared" si="0"/>
        <v>24</v>
      </c>
      <c r="N9" s="23">
        <f t="shared" si="0"/>
        <v>0</v>
      </c>
      <c r="O9" s="23">
        <f t="shared" si="0"/>
        <v>63</v>
      </c>
      <c r="P9" s="23">
        <f t="shared" si="0"/>
        <v>29</v>
      </c>
      <c r="Q9" s="23">
        <f t="shared" si="0"/>
        <v>0</v>
      </c>
      <c r="R9" s="23">
        <f t="shared" si="0"/>
        <v>62</v>
      </c>
      <c r="S9" s="23">
        <f t="shared" si="0"/>
        <v>30</v>
      </c>
      <c r="T9" s="23">
        <f t="shared" si="0"/>
        <v>0</v>
      </c>
      <c r="U9" s="23">
        <f t="shared" si="0"/>
        <v>80</v>
      </c>
      <c r="V9" s="23">
        <f t="shared" si="0"/>
        <v>12</v>
      </c>
      <c r="W9" s="23">
        <f t="shared" si="0"/>
        <v>0</v>
      </c>
      <c r="X9" s="23">
        <f t="shared" si="0"/>
        <v>88</v>
      </c>
      <c r="Y9" s="23">
        <f t="shared" si="0"/>
        <v>4</v>
      </c>
      <c r="Z9" s="23">
        <f t="shared" si="0"/>
        <v>0</v>
      </c>
      <c r="AA9" s="23">
        <f t="shared" si="0"/>
        <v>90</v>
      </c>
      <c r="AB9" s="23">
        <f t="shared" si="0"/>
        <v>2</v>
      </c>
      <c r="AC9" s="23">
        <f t="shared" si="0"/>
        <v>0</v>
      </c>
    </row>
    <row r="10" spans="1:29" ht="20.100000000000001" customHeight="1">
      <c r="A10" s="150" t="s">
        <v>72</v>
      </c>
      <c r="B10" s="150"/>
    </row>
    <row r="11" spans="1:29" ht="20.100000000000001" customHeight="1">
      <c r="A11" s="149" t="s">
        <v>102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</row>
    <row r="12" spans="1:29" ht="20.100000000000001" customHeight="1">
      <c r="R12" s="144" t="s">
        <v>305</v>
      </c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</row>
    <row r="13" spans="1:29" ht="20.100000000000001" customHeight="1">
      <c r="A13" s="133" t="s">
        <v>2</v>
      </c>
      <c r="B13" s="133"/>
      <c r="C13" s="133"/>
      <c r="D13" s="133"/>
      <c r="E13" s="133"/>
      <c r="F13" s="133"/>
      <c r="G13" s="133"/>
      <c r="R13" s="145" t="s">
        <v>3</v>
      </c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</row>
    <row r="18" spans="1:29" ht="20.100000000000001" customHeight="1">
      <c r="A18" s="113" t="s">
        <v>303</v>
      </c>
      <c r="B18" s="113"/>
      <c r="C18" s="113"/>
      <c r="D18" s="113"/>
      <c r="E18" s="113"/>
      <c r="F18" s="113"/>
      <c r="G18" s="113"/>
      <c r="R18" s="113" t="s">
        <v>302</v>
      </c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</row>
  </sheetData>
  <mergeCells count="28">
    <mergeCell ref="E6:E7"/>
    <mergeCell ref="F6:F7"/>
    <mergeCell ref="G6:G7"/>
    <mergeCell ref="H6:H7"/>
    <mergeCell ref="I4:Q4"/>
    <mergeCell ref="C4:E5"/>
    <mergeCell ref="F4:H5"/>
    <mergeCell ref="A1:AC1"/>
    <mergeCell ref="A2:AC2"/>
    <mergeCell ref="R4:AC4"/>
    <mergeCell ref="A11:AC11"/>
    <mergeCell ref="A10:B10"/>
    <mergeCell ref="I5:K6"/>
    <mergeCell ref="L5:N6"/>
    <mergeCell ref="O5:Q6"/>
    <mergeCell ref="R5:T6"/>
    <mergeCell ref="U5:W6"/>
    <mergeCell ref="X5:Z6"/>
    <mergeCell ref="AA5:AC6"/>
    <mergeCell ref="B4:B7"/>
    <mergeCell ref="A4:A7"/>
    <mergeCell ref="C6:C7"/>
    <mergeCell ref="D6:D7"/>
    <mergeCell ref="A18:G18"/>
    <mergeCell ref="R18:AC18"/>
    <mergeCell ref="R12:AC12"/>
    <mergeCell ref="R13:AC13"/>
    <mergeCell ref="A13:G13"/>
  </mergeCells>
  <pageMargins left="0.2" right="0.2" top="0.74803149606299213" bottom="0.49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"/>
  <sheetViews>
    <sheetView tabSelected="1" zoomScale="85" zoomScaleNormal="85" workbookViewId="0">
      <selection activeCell="D10" sqref="D10"/>
    </sheetView>
  </sheetViews>
  <sheetFormatPr defaultRowHeight="20.100000000000001" customHeight="1"/>
  <cols>
    <col min="1" max="1" width="6.42578125" customWidth="1"/>
    <col min="2" max="2" width="6.85546875" customWidth="1"/>
    <col min="3" max="53" width="4.7109375" customWidth="1"/>
  </cols>
  <sheetData>
    <row r="1" spans="1:53" ht="20.100000000000001" customHeight="1">
      <c r="A1" s="133" t="s">
        <v>188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</row>
    <row r="2" spans="1:53" ht="20.100000000000001" customHeight="1">
      <c r="A2" s="133" t="s">
        <v>301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</row>
    <row r="4" spans="1:53" ht="20.100000000000001" customHeight="1">
      <c r="A4" s="151" t="s">
        <v>4</v>
      </c>
      <c r="B4" s="151" t="s">
        <v>101</v>
      </c>
      <c r="C4" s="152" t="s">
        <v>60</v>
      </c>
      <c r="D4" s="152"/>
      <c r="E4" s="152"/>
      <c r="F4" s="152" t="s">
        <v>61</v>
      </c>
      <c r="G4" s="152"/>
      <c r="H4" s="152"/>
      <c r="I4" s="152" t="s">
        <v>79</v>
      </c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46" t="s">
        <v>80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8"/>
    </row>
    <row r="5" spans="1:53" ht="20.100000000000001" customHeight="1">
      <c r="A5" s="152"/>
      <c r="B5" s="152"/>
      <c r="C5" s="152"/>
      <c r="D5" s="152"/>
      <c r="E5" s="152"/>
      <c r="F5" s="152"/>
      <c r="G5" s="152"/>
      <c r="H5" s="152"/>
      <c r="I5" s="151" t="s">
        <v>74</v>
      </c>
      <c r="J5" s="152"/>
      <c r="K5" s="152"/>
      <c r="L5" s="156" t="s">
        <v>75</v>
      </c>
      <c r="M5" s="157"/>
      <c r="N5" s="158"/>
      <c r="O5" s="156" t="s">
        <v>76</v>
      </c>
      <c r="P5" s="157"/>
      <c r="Q5" s="158"/>
      <c r="R5" s="152" t="s">
        <v>77</v>
      </c>
      <c r="S5" s="152"/>
      <c r="T5" s="152"/>
      <c r="U5" s="151" t="s">
        <v>78</v>
      </c>
      <c r="V5" s="152"/>
      <c r="W5" s="152"/>
      <c r="X5" s="153" t="s">
        <v>84</v>
      </c>
      <c r="Y5" s="154"/>
      <c r="Z5" s="154"/>
      <c r="AA5" s="154"/>
      <c r="AB5" s="154"/>
      <c r="AC5" s="154"/>
      <c r="AD5" s="154"/>
      <c r="AE5" s="154"/>
      <c r="AF5" s="155"/>
      <c r="AG5" s="146" t="s">
        <v>89</v>
      </c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8"/>
    </row>
    <row r="6" spans="1:53" ht="40.5" customHeight="1">
      <c r="A6" s="152"/>
      <c r="B6" s="152"/>
      <c r="C6" s="152" t="s">
        <v>37</v>
      </c>
      <c r="D6" s="152" t="s">
        <v>25</v>
      </c>
      <c r="E6" s="152" t="s">
        <v>20</v>
      </c>
      <c r="F6" s="152" t="s">
        <v>37</v>
      </c>
      <c r="G6" s="152" t="s">
        <v>25</v>
      </c>
      <c r="H6" s="152" t="s">
        <v>20</v>
      </c>
      <c r="I6" s="152"/>
      <c r="J6" s="152"/>
      <c r="K6" s="152"/>
      <c r="L6" s="159"/>
      <c r="M6" s="160"/>
      <c r="N6" s="161"/>
      <c r="O6" s="159"/>
      <c r="P6" s="160"/>
      <c r="Q6" s="161"/>
      <c r="R6" s="152"/>
      <c r="S6" s="152"/>
      <c r="T6" s="152"/>
      <c r="U6" s="152"/>
      <c r="V6" s="152"/>
      <c r="W6" s="152"/>
      <c r="X6" s="153" t="s">
        <v>81</v>
      </c>
      <c r="Y6" s="154"/>
      <c r="Z6" s="155"/>
      <c r="AA6" s="153" t="s">
        <v>82</v>
      </c>
      <c r="AB6" s="154"/>
      <c r="AC6" s="155"/>
      <c r="AD6" s="153" t="s">
        <v>83</v>
      </c>
      <c r="AE6" s="154"/>
      <c r="AF6" s="155"/>
      <c r="AG6" s="146" t="s">
        <v>85</v>
      </c>
      <c r="AH6" s="147"/>
      <c r="AI6" s="148"/>
      <c r="AJ6" s="146" t="s">
        <v>86</v>
      </c>
      <c r="AK6" s="147"/>
      <c r="AL6" s="148"/>
      <c r="AM6" s="146" t="s">
        <v>90</v>
      </c>
      <c r="AN6" s="147"/>
      <c r="AO6" s="148"/>
      <c r="AP6" s="146" t="s">
        <v>87</v>
      </c>
      <c r="AQ6" s="147"/>
      <c r="AR6" s="148"/>
      <c r="AS6" s="146" t="s">
        <v>88</v>
      </c>
      <c r="AT6" s="147"/>
      <c r="AU6" s="148"/>
      <c r="AV6" s="146" t="s">
        <v>94</v>
      </c>
      <c r="AW6" s="147"/>
      <c r="AX6" s="148"/>
      <c r="AY6" s="146" t="s">
        <v>95</v>
      </c>
      <c r="AZ6" s="147"/>
      <c r="BA6" s="148"/>
    </row>
    <row r="7" spans="1:53" ht="20.100000000000001" customHeight="1">
      <c r="A7" s="152"/>
      <c r="B7" s="152"/>
      <c r="C7" s="152"/>
      <c r="D7" s="152"/>
      <c r="E7" s="152"/>
      <c r="F7" s="152"/>
      <c r="G7" s="152"/>
      <c r="H7" s="152"/>
      <c r="I7" s="24" t="s">
        <v>37</v>
      </c>
      <c r="J7" s="24" t="s">
        <v>64</v>
      </c>
      <c r="K7" s="24" t="s">
        <v>20</v>
      </c>
      <c r="L7" s="24" t="s">
        <v>37</v>
      </c>
      <c r="M7" s="24" t="s">
        <v>64</v>
      </c>
      <c r="N7" s="24" t="s">
        <v>20</v>
      </c>
      <c r="O7" s="24" t="s">
        <v>37</v>
      </c>
      <c r="P7" s="24" t="s">
        <v>64</v>
      </c>
      <c r="Q7" s="24" t="s">
        <v>20</v>
      </c>
      <c r="R7" s="24" t="s">
        <v>37</v>
      </c>
      <c r="S7" s="24" t="s">
        <v>64</v>
      </c>
      <c r="T7" s="24" t="s">
        <v>20</v>
      </c>
      <c r="U7" s="24" t="s">
        <v>37</v>
      </c>
      <c r="V7" s="24" t="s">
        <v>64</v>
      </c>
      <c r="W7" s="24" t="s">
        <v>20</v>
      </c>
      <c r="X7" s="24" t="s">
        <v>37</v>
      </c>
      <c r="Y7" s="24" t="s">
        <v>64</v>
      </c>
      <c r="Z7" s="24" t="s">
        <v>20</v>
      </c>
      <c r="AA7" s="24" t="s">
        <v>37</v>
      </c>
      <c r="AB7" s="24" t="s">
        <v>64</v>
      </c>
      <c r="AC7" s="24" t="s">
        <v>20</v>
      </c>
      <c r="AD7" s="24" t="s">
        <v>37</v>
      </c>
      <c r="AE7" s="24" t="s">
        <v>64</v>
      </c>
      <c r="AF7" s="24" t="s">
        <v>20</v>
      </c>
      <c r="AG7" s="24" t="s">
        <v>37</v>
      </c>
      <c r="AH7" s="24" t="s">
        <v>64</v>
      </c>
      <c r="AI7" s="24" t="s">
        <v>20</v>
      </c>
      <c r="AJ7" s="24" t="s">
        <v>37</v>
      </c>
      <c r="AK7" s="24" t="s">
        <v>64</v>
      </c>
      <c r="AL7" s="24" t="s">
        <v>20</v>
      </c>
      <c r="AM7" s="25" t="s">
        <v>37</v>
      </c>
      <c r="AN7" s="25" t="s">
        <v>64</v>
      </c>
      <c r="AO7" s="25" t="s">
        <v>20</v>
      </c>
      <c r="AP7" s="30" t="s">
        <v>37</v>
      </c>
      <c r="AQ7" s="30" t="s">
        <v>64</v>
      </c>
      <c r="AR7" s="30" t="s">
        <v>20</v>
      </c>
      <c r="AS7" s="24" t="s">
        <v>37</v>
      </c>
      <c r="AT7" s="24" t="s">
        <v>64</v>
      </c>
      <c r="AU7" s="24" t="s">
        <v>20</v>
      </c>
      <c r="AV7" s="31" t="s">
        <v>37</v>
      </c>
      <c r="AW7" s="31" t="s">
        <v>64</v>
      </c>
      <c r="AX7" s="31" t="s">
        <v>20</v>
      </c>
      <c r="AY7" s="24" t="s">
        <v>37</v>
      </c>
      <c r="AZ7" s="24" t="s">
        <v>64</v>
      </c>
      <c r="BA7" s="24" t="s">
        <v>20</v>
      </c>
    </row>
    <row r="8" spans="1:53" s="27" customFormat="1" ht="36.75" customHeight="1">
      <c r="A8" s="24" t="s">
        <v>13</v>
      </c>
      <c r="B8" s="26">
        <v>97</v>
      </c>
      <c r="C8" s="26">
        <v>63</v>
      </c>
      <c r="D8" s="26">
        <v>31</v>
      </c>
      <c r="E8" s="26">
        <v>3</v>
      </c>
      <c r="F8" s="26">
        <v>61</v>
      </c>
      <c r="G8" s="26">
        <v>33</v>
      </c>
      <c r="H8" s="26">
        <v>3</v>
      </c>
      <c r="I8" s="26">
        <v>53</v>
      </c>
      <c r="J8" s="26">
        <v>44</v>
      </c>
      <c r="K8" s="26"/>
      <c r="L8" s="26">
        <v>54</v>
      </c>
      <c r="M8" s="26">
        <v>43</v>
      </c>
      <c r="N8" s="26"/>
      <c r="O8" s="26">
        <v>51</v>
      </c>
      <c r="P8" s="26">
        <v>46</v>
      </c>
      <c r="Q8" s="26"/>
      <c r="R8" s="26">
        <v>57</v>
      </c>
      <c r="S8" s="26">
        <v>40</v>
      </c>
      <c r="T8" s="26"/>
      <c r="U8" s="26">
        <v>47</v>
      </c>
      <c r="V8" s="26">
        <v>50</v>
      </c>
      <c r="W8" s="26"/>
      <c r="X8" s="26">
        <v>49</v>
      </c>
      <c r="Y8" s="26">
        <v>48</v>
      </c>
      <c r="Z8" s="26"/>
      <c r="AA8" s="26">
        <v>51</v>
      </c>
      <c r="AB8" s="26">
        <v>46</v>
      </c>
      <c r="AC8" s="26"/>
      <c r="AD8" s="26">
        <v>43</v>
      </c>
      <c r="AE8" s="26">
        <v>54</v>
      </c>
      <c r="AF8" s="26"/>
      <c r="AG8" s="26">
        <v>63</v>
      </c>
      <c r="AH8" s="26">
        <v>34</v>
      </c>
      <c r="AI8" s="26"/>
      <c r="AJ8" s="26">
        <v>61</v>
      </c>
      <c r="AK8" s="26">
        <v>36</v>
      </c>
      <c r="AL8" s="26"/>
      <c r="AM8" s="26">
        <v>48</v>
      </c>
      <c r="AN8" s="26">
        <v>49</v>
      </c>
      <c r="AO8" s="26"/>
      <c r="AP8" s="112">
        <v>38</v>
      </c>
      <c r="AQ8" s="112">
        <v>59</v>
      </c>
      <c r="AR8" s="26"/>
      <c r="AS8" s="26">
        <v>41</v>
      </c>
      <c r="AT8" s="26">
        <v>56</v>
      </c>
      <c r="AU8" s="26"/>
      <c r="AV8" s="32"/>
      <c r="AW8" s="32"/>
      <c r="AX8" s="32"/>
      <c r="AY8" s="32"/>
      <c r="AZ8" s="32"/>
      <c r="BA8" s="32"/>
    </row>
    <row r="9" spans="1:53" s="27" customFormat="1" ht="36.75" customHeight="1">
      <c r="A9" s="29" t="s">
        <v>14</v>
      </c>
      <c r="B9" s="26">
        <v>92</v>
      </c>
      <c r="C9" s="26">
        <v>39</v>
      </c>
      <c r="D9" s="26">
        <v>51</v>
      </c>
      <c r="E9" s="26">
        <v>2</v>
      </c>
      <c r="F9" s="33">
        <v>44</v>
      </c>
      <c r="G9" s="33">
        <v>47</v>
      </c>
      <c r="H9" s="33">
        <v>1</v>
      </c>
      <c r="I9" s="26">
        <v>82</v>
      </c>
      <c r="J9" s="26">
        <v>10</v>
      </c>
      <c r="K9" s="26"/>
      <c r="L9" s="26">
        <v>77</v>
      </c>
      <c r="M9" s="26">
        <v>15</v>
      </c>
      <c r="N9" s="26"/>
      <c r="O9" s="26">
        <v>55</v>
      </c>
      <c r="P9" s="26">
        <v>37</v>
      </c>
      <c r="Q9" s="26"/>
      <c r="R9" s="26">
        <v>75</v>
      </c>
      <c r="S9" s="26">
        <v>17</v>
      </c>
      <c r="T9" s="26"/>
      <c r="U9" s="26">
        <v>62</v>
      </c>
      <c r="V9" s="26">
        <v>30</v>
      </c>
      <c r="W9" s="26"/>
      <c r="X9" s="26">
        <v>58</v>
      </c>
      <c r="Y9" s="26">
        <v>34</v>
      </c>
      <c r="Z9" s="26"/>
      <c r="AA9" s="26">
        <v>66</v>
      </c>
      <c r="AB9" s="26">
        <v>26</v>
      </c>
      <c r="AC9" s="26"/>
      <c r="AD9" s="26">
        <v>49</v>
      </c>
      <c r="AE9" s="26">
        <v>43</v>
      </c>
      <c r="AF9" s="26"/>
      <c r="AG9" s="26">
        <v>39</v>
      </c>
      <c r="AH9" s="26">
        <v>53</v>
      </c>
      <c r="AI9" s="26"/>
      <c r="AJ9" s="26">
        <v>44</v>
      </c>
      <c r="AK9" s="26">
        <v>48</v>
      </c>
      <c r="AL9" s="26"/>
      <c r="AM9" s="26">
        <v>57</v>
      </c>
      <c r="AN9" s="26">
        <v>35</v>
      </c>
      <c r="AO9" s="26"/>
      <c r="AP9" s="26">
        <v>38</v>
      </c>
      <c r="AQ9" s="26">
        <v>54</v>
      </c>
      <c r="AR9" s="26"/>
      <c r="AS9" s="26">
        <v>45</v>
      </c>
      <c r="AT9" s="26">
        <v>47</v>
      </c>
      <c r="AU9" s="26"/>
      <c r="AV9" s="32"/>
      <c r="AW9" s="32"/>
      <c r="AX9" s="32"/>
      <c r="AY9" s="32"/>
      <c r="AZ9" s="32"/>
      <c r="BA9" s="32"/>
    </row>
    <row r="10" spans="1:53" s="27" customFormat="1" ht="36.75" customHeight="1">
      <c r="A10" s="52" t="s">
        <v>15</v>
      </c>
      <c r="B10" s="26">
        <v>97</v>
      </c>
      <c r="C10" s="26">
        <v>51</v>
      </c>
      <c r="D10" s="26">
        <v>46</v>
      </c>
      <c r="E10" s="26"/>
      <c r="F10" s="26">
        <v>46</v>
      </c>
      <c r="G10" s="26">
        <v>51</v>
      </c>
      <c r="H10" s="26"/>
      <c r="I10" s="26">
        <v>92</v>
      </c>
      <c r="J10" s="26">
        <v>5</v>
      </c>
      <c r="K10" s="26"/>
      <c r="L10" s="26">
        <v>85</v>
      </c>
      <c r="M10" s="26">
        <v>12</v>
      </c>
      <c r="N10" s="26"/>
      <c r="O10" s="26">
        <v>68</v>
      </c>
      <c r="P10" s="26">
        <v>29</v>
      </c>
      <c r="Q10" s="26"/>
      <c r="R10" s="26">
        <v>84</v>
      </c>
      <c r="S10" s="26">
        <v>13</v>
      </c>
      <c r="T10" s="26"/>
      <c r="U10" s="26">
        <v>76</v>
      </c>
      <c r="V10" s="26">
        <v>21</v>
      </c>
      <c r="W10" s="26"/>
      <c r="X10" s="26">
        <v>69</v>
      </c>
      <c r="Y10" s="26">
        <v>28</v>
      </c>
      <c r="Z10" s="26"/>
      <c r="AA10" s="26">
        <v>80</v>
      </c>
      <c r="AB10" s="26">
        <v>17</v>
      </c>
      <c r="AC10" s="26"/>
      <c r="AD10" s="26">
        <v>60</v>
      </c>
      <c r="AE10" s="26">
        <v>37</v>
      </c>
      <c r="AF10" s="26"/>
      <c r="AG10" s="26">
        <v>51</v>
      </c>
      <c r="AH10" s="26">
        <v>46</v>
      </c>
      <c r="AI10" s="26"/>
      <c r="AJ10" s="26">
        <v>46</v>
      </c>
      <c r="AK10" s="26">
        <v>51</v>
      </c>
      <c r="AL10" s="26"/>
      <c r="AM10" s="26">
        <v>67</v>
      </c>
      <c r="AN10" s="26">
        <v>30</v>
      </c>
      <c r="AO10" s="26"/>
      <c r="AP10" s="26">
        <v>43</v>
      </c>
      <c r="AQ10" s="26">
        <v>54</v>
      </c>
      <c r="AR10" s="26"/>
      <c r="AS10" s="26">
        <v>45</v>
      </c>
      <c r="AT10" s="26">
        <v>52</v>
      </c>
      <c r="AU10" s="26"/>
      <c r="AV10" s="26">
        <v>44</v>
      </c>
      <c r="AW10" s="26">
        <v>53</v>
      </c>
      <c r="AX10" s="26"/>
      <c r="AY10" s="26">
        <v>50</v>
      </c>
      <c r="AZ10" s="26">
        <v>47</v>
      </c>
      <c r="BA10" s="26"/>
    </row>
    <row r="11" spans="1:53" s="27" customFormat="1" ht="36.75" customHeight="1">
      <c r="A11" s="28" t="s">
        <v>16</v>
      </c>
      <c r="B11" s="26">
        <v>97</v>
      </c>
      <c r="C11" s="26">
        <v>37</v>
      </c>
      <c r="D11" s="26">
        <v>60</v>
      </c>
      <c r="E11" s="26"/>
      <c r="F11" s="26">
        <v>48</v>
      </c>
      <c r="G11" s="26">
        <v>49</v>
      </c>
      <c r="H11" s="26"/>
      <c r="I11" s="26">
        <v>88</v>
      </c>
      <c r="J11" s="26">
        <v>9</v>
      </c>
      <c r="K11" s="26"/>
      <c r="L11" s="26">
        <v>85</v>
      </c>
      <c r="M11" s="26">
        <v>12</v>
      </c>
      <c r="N11" s="26"/>
      <c r="O11" s="26">
        <v>62</v>
      </c>
      <c r="P11" s="26">
        <v>35</v>
      </c>
      <c r="Q11" s="26"/>
      <c r="R11" s="26">
        <v>68</v>
      </c>
      <c r="S11" s="26">
        <v>29</v>
      </c>
      <c r="T11" s="26"/>
      <c r="U11" s="26">
        <v>66</v>
      </c>
      <c r="V11" s="26">
        <v>31</v>
      </c>
      <c r="W11" s="26"/>
      <c r="X11" s="26">
        <v>57</v>
      </c>
      <c r="Y11" s="26">
        <v>40</v>
      </c>
      <c r="Z11" s="26"/>
      <c r="AA11" s="26">
        <v>57</v>
      </c>
      <c r="AB11" s="26">
        <v>40</v>
      </c>
      <c r="AC11" s="26"/>
      <c r="AD11" s="26">
        <v>50</v>
      </c>
      <c r="AE11" s="26">
        <v>47</v>
      </c>
      <c r="AF11" s="26"/>
      <c r="AG11" s="26">
        <v>37</v>
      </c>
      <c r="AH11" s="26">
        <v>60</v>
      </c>
      <c r="AI11" s="26"/>
      <c r="AJ11" s="26">
        <v>48</v>
      </c>
      <c r="AK11" s="26">
        <v>49</v>
      </c>
      <c r="AL11" s="26"/>
      <c r="AM11" s="26">
        <v>80</v>
      </c>
      <c r="AN11" s="26">
        <v>17</v>
      </c>
      <c r="AO11" s="26"/>
      <c r="AP11" s="26">
        <v>36</v>
      </c>
      <c r="AQ11" s="26">
        <v>61</v>
      </c>
      <c r="AR11" s="26"/>
      <c r="AS11" s="26">
        <v>43</v>
      </c>
      <c r="AT11" s="26">
        <v>54</v>
      </c>
      <c r="AU11" s="26"/>
      <c r="AV11" s="26">
        <v>37</v>
      </c>
      <c r="AW11" s="26">
        <v>60</v>
      </c>
      <c r="AX11" s="26"/>
      <c r="AY11" s="26">
        <v>39</v>
      </c>
      <c r="AZ11" s="26">
        <v>58</v>
      </c>
      <c r="BA11" s="26"/>
    </row>
    <row r="12" spans="1:53" ht="20.100000000000001" customHeight="1">
      <c r="A12" s="22" t="s">
        <v>10</v>
      </c>
      <c r="B12" s="23">
        <f>SUM(B8:B11)</f>
        <v>383</v>
      </c>
      <c r="C12" s="23">
        <f t="shared" ref="C12:BA12" si="0">SUM(C8:C11)</f>
        <v>190</v>
      </c>
      <c r="D12" s="23">
        <f t="shared" si="0"/>
        <v>188</v>
      </c>
      <c r="E12" s="23">
        <f t="shared" si="0"/>
        <v>5</v>
      </c>
      <c r="F12" s="23">
        <f t="shared" si="0"/>
        <v>199</v>
      </c>
      <c r="G12" s="23">
        <f t="shared" si="0"/>
        <v>180</v>
      </c>
      <c r="H12" s="23">
        <f t="shared" si="0"/>
        <v>4</v>
      </c>
      <c r="I12" s="23">
        <f t="shared" si="0"/>
        <v>315</v>
      </c>
      <c r="J12" s="23">
        <f t="shared" si="0"/>
        <v>68</v>
      </c>
      <c r="K12" s="23">
        <f t="shared" si="0"/>
        <v>0</v>
      </c>
      <c r="L12" s="23">
        <f t="shared" si="0"/>
        <v>301</v>
      </c>
      <c r="M12" s="23">
        <f t="shared" si="0"/>
        <v>82</v>
      </c>
      <c r="N12" s="23">
        <f t="shared" si="0"/>
        <v>0</v>
      </c>
      <c r="O12" s="23">
        <f t="shared" si="0"/>
        <v>236</v>
      </c>
      <c r="P12" s="23">
        <f t="shared" si="0"/>
        <v>147</v>
      </c>
      <c r="Q12" s="23">
        <f t="shared" si="0"/>
        <v>0</v>
      </c>
      <c r="R12" s="23">
        <f t="shared" si="0"/>
        <v>284</v>
      </c>
      <c r="S12" s="23">
        <f t="shared" si="0"/>
        <v>99</v>
      </c>
      <c r="T12" s="23">
        <f t="shared" si="0"/>
        <v>0</v>
      </c>
      <c r="U12" s="23">
        <f t="shared" si="0"/>
        <v>251</v>
      </c>
      <c r="V12" s="23">
        <f t="shared" si="0"/>
        <v>132</v>
      </c>
      <c r="W12" s="23">
        <f t="shared" si="0"/>
        <v>0</v>
      </c>
      <c r="X12" s="23">
        <f t="shared" si="0"/>
        <v>233</v>
      </c>
      <c r="Y12" s="23">
        <f t="shared" si="0"/>
        <v>150</v>
      </c>
      <c r="Z12" s="23">
        <f t="shared" si="0"/>
        <v>0</v>
      </c>
      <c r="AA12" s="23">
        <f t="shared" si="0"/>
        <v>254</v>
      </c>
      <c r="AB12" s="23">
        <f t="shared" si="0"/>
        <v>129</v>
      </c>
      <c r="AC12" s="23">
        <f t="shared" si="0"/>
        <v>0</v>
      </c>
      <c r="AD12" s="23">
        <f t="shared" si="0"/>
        <v>202</v>
      </c>
      <c r="AE12" s="23">
        <f t="shared" si="0"/>
        <v>181</v>
      </c>
      <c r="AF12" s="23">
        <f t="shared" si="0"/>
        <v>0</v>
      </c>
      <c r="AG12" s="23">
        <f t="shared" si="0"/>
        <v>190</v>
      </c>
      <c r="AH12" s="23">
        <f t="shared" si="0"/>
        <v>193</v>
      </c>
      <c r="AI12" s="23">
        <f t="shared" si="0"/>
        <v>0</v>
      </c>
      <c r="AJ12" s="23">
        <f t="shared" si="0"/>
        <v>199</v>
      </c>
      <c r="AK12" s="23">
        <f t="shared" si="0"/>
        <v>184</v>
      </c>
      <c r="AL12" s="23">
        <f t="shared" si="0"/>
        <v>0</v>
      </c>
      <c r="AM12" s="23">
        <f t="shared" si="0"/>
        <v>252</v>
      </c>
      <c r="AN12" s="23">
        <f t="shared" si="0"/>
        <v>131</v>
      </c>
      <c r="AO12" s="23">
        <f t="shared" si="0"/>
        <v>0</v>
      </c>
      <c r="AP12" s="23">
        <f t="shared" si="0"/>
        <v>155</v>
      </c>
      <c r="AQ12" s="23">
        <f t="shared" si="0"/>
        <v>228</v>
      </c>
      <c r="AR12" s="23">
        <f t="shared" si="0"/>
        <v>0</v>
      </c>
      <c r="AS12" s="23">
        <f t="shared" si="0"/>
        <v>174</v>
      </c>
      <c r="AT12" s="23">
        <f t="shared" si="0"/>
        <v>209</v>
      </c>
      <c r="AU12" s="23">
        <f t="shared" si="0"/>
        <v>0</v>
      </c>
      <c r="AV12" s="23">
        <f t="shared" si="0"/>
        <v>81</v>
      </c>
      <c r="AW12" s="23">
        <f t="shared" si="0"/>
        <v>113</v>
      </c>
      <c r="AX12" s="23">
        <f t="shared" si="0"/>
        <v>0</v>
      </c>
      <c r="AY12" s="23">
        <f t="shared" si="0"/>
        <v>89</v>
      </c>
      <c r="AZ12" s="23">
        <f t="shared" si="0"/>
        <v>105</v>
      </c>
      <c r="BA12" s="23">
        <f t="shared" si="0"/>
        <v>0</v>
      </c>
    </row>
    <row r="13" spans="1:53" ht="20.100000000000001" customHeight="1">
      <c r="A13" s="150" t="s">
        <v>72</v>
      </c>
      <c r="B13" s="150"/>
    </row>
    <row r="14" spans="1:53" ht="20.100000000000001" customHeight="1">
      <c r="A14" s="149" t="s">
        <v>103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</row>
    <row r="15" spans="1:53" ht="20.100000000000001" customHeight="1">
      <c r="X15" s="144" t="s">
        <v>305</v>
      </c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</row>
    <row r="16" spans="1:53" ht="20.100000000000001" customHeight="1">
      <c r="A16" s="133" t="s">
        <v>2</v>
      </c>
      <c r="B16" s="133"/>
      <c r="C16" s="133"/>
      <c r="D16" s="133"/>
      <c r="E16" s="133"/>
      <c r="F16" s="133"/>
      <c r="G16" s="133"/>
      <c r="X16" s="133" t="s">
        <v>3</v>
      </c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</row>
    <row r="21" spans="1:53" ht="20.100000000000001" customHeight="1">
      <c r="A21" s="113" t="s">
        <v>303</v>
      </c>
      <c r="B21" s="113"/>
      <c r="C21" s="113"/>
      <c r="D21" s="113"/>
      <c r="E21" s="113"/>
      <c r="F21" s="113"/>
      <c r="G21" s="113"/>
      <c r="X21" s="113" t="s">
        <v>302</v>
      </c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</row>
  </sheetData>
  <mergeCells count="38">
    <mergeCell ref="AY6:BA6"/>
    <mergeCell ref="AG5:BA5"/>
    <mergeCell ref="H6:H7"/>
    <mergeCell ref="A1:BA1"/>
    <mergeCell ref="A2:BA2"/>
    <mergeCell ref="A4:A7"/>
    <mergeCell ref="B4:B7"/>
    <mergeCell ref="C4:E5"/>
    <mergeCell ref="F4:H5"/>
    <mergeCell ref="I4:W4"/>
    <mergeCell ref="X4:BA4"/>
    <mergeCell ref="I5:K6"/>
    <mergeCell ref="R5:T6"/>
    <mergeCell ref="AM6:AO6"/>
    <mergeCell ref="AV6:AX6"/>
    <mergeCell ref="X5:AF5"/>
    <mergeCell ref="AG6:AI6"/>
    <mergeCell ref="AJ6:AL6"/>
    <mergeCell ref="AS6:AU6"/>
    <mergeCell ref="AP6:AR6"/>
    <mergeCell ref="X6:Z6"/>
    <mergeCell ref="AA6:AC6"/>
    <mergeCell ref="A21:G21"/>
    <mergeCell ref="X21:BA21"/>
    <mergeCell ref="A13:B13"/>
    <mergeCell ref="A14:BA14"/>
    <mergeCell ref="AD6:AF6"/>
    <mergeCell ref="X15:BA15"/>
    <mergeCell ref="A16:G16"/>
    <mergeCell ref="X16:BA16"/>
    <mergeCell ref="L5:N6"/>
    <mergeCell ref="O5:Q6"/>
    <mergeCell ref="U5:W6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workbookViewId="0">
      <selection activeCell="S14" sqref="S14"/>
    </sheetView>
  </sheetViews>
  <sheetFormatPr defaultColWidth="9.140625" defaultRowHeight="18" customHeight="1"/>
  <cols>
    <col min="1" max="1" width="6.28515625" style="15" customWidth="1"/>
    <col min="2" max="3" width="7.140625" style="15" customWidth="1"/>
    <col min="4" max="4" width="5.7109375" style="15" customWidth="1"/>
    <col min="5" max="5" width="6.42578125" style="15" customWidth="1"/>
    <col min="6" max="6" width="6.140625" style="15" customWidth="1"/>
    <col min="7" max="8" width="7.7109375" style="15" customWidth="1"/>
    <col min="9" max="9" width="6.5703125" style="15" customWidth="1"/>
    <col min="10" max="10" width="5.140625" style="15" customWidth="1"/>
    <col min="11" max="11" width="6.42578125" style="15" customWidth="1"/>
    <col min="12" max="12" width="6" style="15" customWidth="1"/>
    <col min="13" max="14" width="7" style="15" customWidth="1"/>
    <col min="15" max="15" width="6.5703125" style="15" customWidth="1"/>
    <col min="16" max="16" width="5.5703125" style="15" customWidth="1"/>
    <col min="17" max="17" width="6.140625" style="15" customWidth="1"/>
    <col min="18" max="18" width="5.7109375" style="15" customWidth="1"/>
    <col min="19" max="19" width="6.5703125" style="15" customWidth="1"/>
    <col min="20" max="20" width="7" style="15" customWidth="1"/>
    <col min="21" max="21" width="6.85546875" style="15" customWidth="1"/>
    <col min="22" max="22" width="4.7109375" style="15" customWidth="1"/>
    <col min="23" max="23" width="5.85546875" style="15" customWidth="1"/>
    <col min="24" max="24" width="5" style="15" customWidth="1"/>
    <col min="25" max="25" width="6.140625" style="15" customWidth="1"/>
    <col min="26" max="26" width="6.85546875" style="15" customWidth="1"/>
    <col min="27" max="27" width="7.28515625" style="15" customWidth="1"/>
    <col min="28" max="28" width="4.42578125" style="15" customWidth="1"/>
    <col min="29" max="29" width="5.85546875" style="15" customWidth="1"/>
    <col min="30" max="30" width="5" style="15" customWidth="1"/>
    <col min="31" max="31" width="6.28515625" style="15" customWidth="1"/>
    <col min="32" max="33" width="8.140625" style="15" customWidth="1"/>
    <col min="34" max="16384" width="9.140625" style="15"/>
  </cols>
  <sheetData>
    <row r="1" spans="1:33" ht="15.75">
      <c r="A1" s="113" t="s">
        <v>189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</row>
    <row r="2" spans="1:33" ht="15.75">
      <c r="A2" s="113" t="s">
        <v>301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</row>
    <row r="3" spans="1:33" ht="16.5" thickBot="1"/>
    <row r="4" spans="1:33" s="35" customFormat="1" ht="17.25" customHeight="1" thickTop="1" thickBot="1">
      <c r="A4" s="165" t="s">
        <v>104</v>
      </c>
      <c r="B4" s="166"/>
      <c r="C4" s="166"/>
      <c r="D4" s="166"/>
      <c r="E4" s="166"/>
      <c r="F4" s="167"/>
      <c r="G4" s="165" t="s">
        <v>105</v>
      </c>
      <c r="H4" s="166"/>
      <c r="I4" s="166"/>
      <c r="J4" s="166"/>
      <c r="K4" s="166"/>
      <c r="L4" s="167"/>
      <c r="M4" s="168" t="s">
        <v>106</v>
      </c>
      <c r="N4" s="169"/>
      <c r="O4" s="169"/>
      <c r="P4" s="169"/>
      <c r="Q4" s="169"/>
      <c r="R4" s="170"/>
      <c r="S4" s="168" t="s">
        <v>148</v>
      </c>
      <c r="T4" s="169"/>
      <c r="U4" s="169"/>
      <c r="V4" s="169"/>
      <c r="W4" s="169"/>
      <c r="X4" s="170"/>
      <c r="Y4" s="168" t="s">
        <v>194</v>
      </c>
      <c r="Z4" s="169"/>
      <c r="AA4" s="169"/>
      <c r="AB4" s="169"/>
      <c r="AC4" s="169"/>
      <c r="AD4" s="169"/>
      <c r="AE4" s="168" t="s">
        <v>107</v>
      </c>
      <c r="AF4" s="169"/>
      <c r="AG4" s="170"/>
    </row>
    <row r="5" spans="1:33" s="35" customFormat="1" ht="16.5" customHeight="1" thickTop="1">
      <c r="A5" s="171" t="s">
        <v>190</v>
      </c>
      <c r="B5" s="174" t="s">
        <v>108</v>
      </c>
      <c r="C5" s="174" t="s">
        <v>109</v>
      </c>
      <c r="D5" s="174" t="s">
        <v>110</v>
      </c>
      <c r="E5" s="174" t="s">
        <v>111</v>
      </c>
      <c r="F5" s="162" t="s">
        <v>112</v>
      </c>
      <c r="G5" s="171" t="s">
        <v>191</v>
      </c>
      <c r="H5" s="174" t="s">
        <v>149</v>
      </c>
      <c r="I5" s="174" t="s">
        <v>113</v>
      </c>
      <c r="J5" s="174" t="s">
        <v>114</v>
      </c>
      <c r="K5" s="174" t="s">
        <v>115</v>
      </c>
      <c r="L5" s="162" t="s">
        <v>116</v>
      </c>
      <c r="M5" s="171" t="s">
        <v>192</v>
      </c>
      <c r="N5" s="174" t="s">
        <v>117</v>
      </c>
      <c r="O5" s="174" t="s">
        <v>118</v>
      </c>
      <c r="P5" s="174" t="s">
        <v>119</v>
      </c>
      <c r="Q5" s="174" t="s">
        <v>120</v>
      </c>
      <c r="R5" s="162" t="s">
        <v>121</v>
      </c>
      <c r="S5" s="171" t="s">
        <v>193</v>
      </c>
      <c r="T5" s="174" t="s">
        <v>122</v>
      </c>
      <c r="U5" s="174" t="s">
        <v>123</v>
      </c>
      <c r="V5" s="174" t="s">
        <v>124</v>
      </c>
      <c r="W5" s="174" t="s">
        <v>125</v>
      </c>
      <c r="X5" s="162" t="s">
        <v>126</v>
      </c>
      <c r="Y5" s="171" t="s">
        <v>195</v>
      </c>
      <c r="Z5" s="174" t="s">
        <v>127</v>
      </c>
      <c r="AA5" s="174" t="s">
        <v>128</v>
      </c>
      <c r="AB5" s="174" t="s">
        <v>129</v>
      </c>
      <c r="AC5" s="174" t="s">
        <v>130</v>
      </c>
      <c r="AD5" s="178" t="s">
        <v>131</v>
      </c>
      <c r="AE5" s="171" t="s">
        <v>133</v>
      </c>
      <c r="AF5" s="174" t="s">
        <v>132</v>
      </c>
      <c r="AG5" s="162" t="s">
        <v>107</v>
      </c>
    </row>
    <row r="6" spans="1:33" ht="15.75">
      <c r="A6" s="172"/>
      <c r="B6" s="175"/>
      <c r="C6" s="175"/>
      <c r="D6" s="175"/>
      <c r="E6" s="175"/>
      <c r="F6" s="163"/>
      <c r="G6" s="172"/>
      <c r="H6" s="175"/>
      <c r="I6" s="175"/>
      <c r="J6" s="175"/>
      <c r="K6" s="175"/>
      <c r="L6" s="163"/>
      <c r="M6" s="172"/>
      <c r="N6" s="175"/>
      <c r="O6" s="175"/>
      <c r="P6" s="175"/>
      <c r="Q6" s="175"/>
      <c r="R6" s="163"/>
      <c r="S6" s="172"/>
      <c r="T6" s="175"/>
      <c r="U6" s="175"/>
      <c r="V6" s="175"/>
      <c r="W6" s="175"/>
      <c r="X6" s="163"/>
      <c r="Y6" s="172"/>
      <c r="Z6" s="175"/>
      <c r="AA6" s="175"/>
      <c r="AB6" s="175"/>
      <c r="AC6" s="175"/>
      <c r="AD6" s="175"/>
      <c r="AE6" s="172"/>
      <c r="AF6" s="175"/>
      <c r="AG6" s="163"/>
    </row>
    <row r="7" spans="1:33" ht="15.75">
      <c r="A7" s="172"/>
      <c r="B7" s="175"/>
      <c r="C7" s="175"/>
      <c r="D7" s="175"/>
      <c r="E7" s="175"/>
      <c r="F7" s="163"/>
      <c r="G7" s="172"/>
      <c r="H7" s="175"/>
      <c r="I7" s="175"/>
      <c r="J7" s="175"/>
      <c r="K7" s="175"/>
      <c r="L7" s="163"/>
      <c r="M7" s="172"/>
      <c r="N7" s="175"/>
      <c r="O7" s="175"/>
      <c r="P7" s="175"/>
      <c r="Q7" s="175"/>
      <c r="R7" s="163"/>
      <c r="S7" s="172"/>
      <c r="T7" s="175"/>
      <c r="U7" s="175"/>
      <c r="V7" s="175"/>
      <c r="W7" s="175"/>
      <c r="X7" s="163"/>
      <c r="Y7" s="172"/>
      <c r="Z7" s="175"/>
      <c r="AA7" s="175"/>
      <c r="AB7" s="175"/>
      <c r="AC7" s="175"/>
      <c r="AD7" s="175"/>
      <c r="AE7" s="172"/>
      <c r="AF7" s="175"/>
      <c r="AG7" s="163"/>
    </row>
    <row r="8" spans="1:33" ht="15.75">
      <c r="A8" s="172"/>
      <c r="B8" s="175"/>
      <c r="C8" s="175"/>
      <c r="D8" s="175"/>
      <c r="E8" s="175"/>
      <c r="F8" s="163"/>
      <c r="G8" s="172"/>
      <c r="H8" s="175"/>
      <c r="I8" s="175"/>
      <c r="J8" s="175"/>
      <c r="K8" s="175"/>
      <c r="L8" s="163"/>
      <c r="M8" s="172"/>
      <c r="N8" s="175"/>
      <c r="O8" s="175"/>
      <c r="P8" s="175"/>
      <c r="Q8" s="175"/>
      <c r="R8" s="163"/>
      <c r="S8" s="172"/>
      <c r="T8" s="175"/>
      <c r="U8" s="175"/>
      <c r="V8" s="175"/>
      <c r="W8" s="175"/>
      <c r="X8" s="163"/>
      <c r="Y8" s="172"/>
      <c r="Z8" s="175"/>
      <c r="AA8" s="175"/>
      <c r="AB8" s="175"/>
      <c r="AC8" s="175"/>
      <c r="AD8" s="175"/>
      <c r="AE8" s="172"/>
      <c r="AF8" s="175"/>
      <c r="AG8" s="163"/>
    </row>
    <row r="9" spans="1:33" ht="45" customHeight="1" thickBot="1">
      <c r="A9" s="173"/>
      <c r="B9" s="176"/>
      <c r="C9" s="176"/>
      <c r="D9" s="176"/>
      <c r="E9" s="176"/>
      <c r="F9" s="164"/>
      <c r="G9" s="173"/>
      <c r="H9" s="176"/>
      <c r="I9" s="176"/>
      <c r="J9" s="176"/>
      <c r="K9" s="176"/>
      <c r="L9" s="164"/>
      <c r="M9" s="173"/>
      <c r="N9" s="176"/>
      <c r="O9" s="176"/>
      <c r="P9" s="176"/>
      <c r="Q9" s="176"/>
      <c r="R9" s="164"/>
      <c r="S9" s="173"/>
      <c r="T9" s="176"/>
      <c r="U9" s="176"/>
      <c r="V9" s="176"/>
      <c r="W9" s="176"/>
      <c r="X9" s="164"/>
      <c r="Y9" s="173"/>
      <c r="Z9" s="176"/>
      <c r="AA9" s="176"/>
      <c r="AB9" s="176"/>
      <c r="AC9" s="176"/>
      <c r="AD9" s="176"/>
      <c r="AE9" s="173"/>
      <c r="AF9" s="176"/>
      <c r="AG9" s="164"/>
    </row>
    <row r="10" spans="1:33" ht="17.25" thickTop="1" thickBot="1">
      <c r="A10" s="36" t="s">
        <v>18</v>
      </c>
      <c r="B10" s="37" t="s">
        <v>19</v>
      </c>
      <c r="C10" s="37" t="s">
        <v>20</v>
      </c>
      <c r="D10" s="37" t="s">
        <v>21</v>
      </c>
      <c r="E10" s="37" t="s">
        <v>22</v>
      </c>
      <c r="F10" s="38" t="s">
        <v>23</v>
      </c>
      <c r="G10" s="36" t="s">
        <v>24</v>
      </c>
      <c r="H10" s="37"/>
      <c r="I10" s="37" t="s">
        <v>26</v>
      </c>
      <c r="J10" s="37" t="s">
        <v>28</v>
      </c>
      <c r="K10" s="37" t="s">
        <v>27</v>
      </c>
      <c r="L10" s="38" t="s">
        <v>29</v>
      </c>
      <c r="M10" s="36" t="s">
        <v>30</v>
      </c>
      <c r="N10" s="37" t="s">
        <v>31</v>
      </c>
      <c r="O10" s="37" t="s">
        <v>32</v>
      </c>
      <c r="P10" s="37" t="s">
        <v>33</v>
      </c>
      <c r="Q10" s="37" t="s">
        <v>34</v>
      </c>
      <c r="R10" s="38" t="s">
        <v>35</v>
      </c>
      <c r="S10" s="36" t="s">
        <v>36</v>
      </c>
      <c r="T10" s="37" t="s">
        <v>37</v>
      </c>
      <c r="U10" s="37" t="s">
        <v>38</v>
      </c>
      <c r="V10" s="37" t="s">
        <v>39</v>
      </c>
      <c r="W10" s="37" t="s">
        <v>40</v>
      </c>
      <c r="X10" s="38" t="s">
        <v>41</v>
      </c>
      <c r="Y10" s="36" t="s">
        <v>42</v>
      </c>
      <c r="Z10" s="37" t="s">
        <v>134</v>
      </c>
      <c r="AA10" s="37" t="s">
        <v>135</v>
      </c>
      <c r="AB10" s="37" t="s">
        <v>136</v>
      </c>
      <c r="AC10" s="37" t="s">
        <v>137</v>
      </c>
      <c r="AD10" s="37" t="s">
        <v>138</v>
      </c>
      <c r="AE10" s="36" t="s">
        <v>139</v>
      </c>
      <c r="AF10" s="37" t="s">
        <v>140</v>
      </c>
      <c r="AG10" s="38" t="s">
        <v>141</v>
      </c>
    </row>
    <row r="11" spans="1:33" ht="21.75" customHeight="1" thickTop="1" thickBot="1">
      <c r="A11" s="39">
        <v>99</v>
      </c>
      <c r="B11" s="40">
        <v>4</v>
      </c>
      <c r="C11" s="40"/>
      <c r="D11" s="41"/>
      <c r="E11" s="42">
        <f>A11+B11-C11-D11</f>
        <v>103</v>
      </c>
      <c r="F11" s="43"/>
      <c r="G11" s="44">
        <f>E11-F11</f>
        <v>103</v>
      </c>
      <c r="H11" s="40">
        <v>4</v>
      </c>
      <c r="I11" s="40">
        <v>6</v>
      </c>
      <c r="J11" s="40"/>
      <c r="K11" s="45">
        <f>G11+H11-I11-J11</f>
        <v>101</v>
      </c>
      <c r="L11" s="46"/>
      <c r="M11" s="44">
        <f>K11-L11</f>
        <v>101</v>
      </c>
      <c r="N11" s="40">
        <v>3</v>
      </c>
      <c r="O11" s="40">
        <v>3</v>
      </c>
      <c r="P11" s="40"/>
      <c r="Q11" s="45">
        <f>M11+N11-O11-P11</f>
        <v>101</v>
      </c>
      <c r="R11" s="46">
        <v>1</v>
      </c>
      <c r="S11" s="44">
        <f>Q11-R11</f>
        <v>100</v>
      </c>
      <c r="T11" s="40">
        <v>1</v>
      </c>
      <c r="U11" s="40">
        <v>3</v>
      </c>
      <c r="V11" s="40"/>
      <c r="W11" s="45">
        <f>S11+T11-U11-V11</f>
        <v>98</v>
      </c>
      <c r="X11" s="46"/>
      <c r="Y11" s="44">
        <f>W11-X11</f>
        <v>98</v>
      </c>
      <c r="Z11" s="40">
        <v>1</v>
      </c>
      <c r="AA11" s="40">
        <v>7</v>
      </c>
      <c r="AB11" s="40"/>
      <c r="AC11" s="45">
        <f>Y11+Z11-AA11-AB11</f>
        <v>92</v>
      </c>
      <c r="AD11" s="47"/>
      <c r="AE11" s="44">
        <f>A11+B11-C11-D11+H11-I11-J11+N11-O11-P11+T11-U11-V11+Z11-AA11-AB11</f>
        <v>93</v>
      </c>
      <c r="AF11" s="51">
        <v>92</v>
      </c>
      <c r="AG11" s="48">
        <f>AF11/AE11*100</f>
        <v>98.924731182795696</v>
      </c>
    </row>
    <row r="12" spans="1:33" ht="16.5" thickTop="1">
      <c r="A12" s="49"/>
      <c r="B12" s="49"/>
      <c r="D12" s="49"/>
      <c r="E12" s="49"/>
      <c r="F12" s="49"/>
    </row>
    <row r="13" spans="1:33" ht="15.75">
      <c r="W13" s="177" t="s">
        <v>305</v>
      </c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</row>
    <row r="14" spans="1:33" ht="15.75">
      <c r="A14" s="113" t="s">
        <v>2</v>
      </c>
      <c r="B14" s="113"/>
      <c r="C14" s="113"/>
      <c r="D14" s="113"/>
      <c r="E14" s="113"/>
      <c r="F14" s="113"/>
      <c r="G14" s="113"/>
      <c r="H14" s="34"/>
      <c r="W14" s="113" t="s">
        <v>3</v>
      </c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</row>
    <row r="15" spans="1:33" ht="15.75">
      <c r="T15" s="15" t="s">
        <v>142</v>
      </c>
    </row>
    <row r="17" spans="1:33" ht="15.75" hidden="1">
      <c r="A17" s="50" t="s">
        <v>143</v>
      </c>
    </row>
    <row r="18" spans="1:33" ht="15.75" hidden="1">
      <c r="A18" s="15" t="s">
        <v>144</v>
      </c>
    </row>
    <row r="19" spans="1:33" ht="15.75" hidden="1">
      <c r="A19" s="15" t="s">
        <v>145</v>
      </c>
    </row>
    <row r="20" spans="1:33" ht="15.75" hidden="1">
      <c r="A20" s="15" t="s">
        <v>146</v>
      </c>
    </row>
    <row r="21" spans="1:33" ht="15.75" hidden="1">
      <c r="A21" s="15" t="s">
        <v>147</v>
      </c>
    </row>
    <row r="24" spans="1:33" ht="15.75">
      <c r="A24" s="113" t="s">
        <v>303</v>
      </c>
      <c r="B24" s="113"/>
      <c r="C24" s="113"/>
      <c r="D24" s="113"/>
      <c r="E24" s="113"/>
      <c r="F24" s="113"/>
      <c r="G24" s="113"/>
      <c r="H24" s="34"/>
      <c r="W24" s="113" t="s">
        <v>302</v>
      </c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</row>
  </sheetData>
  <mergeCells count="46">
    <mergeCell ref="AB5:AB9"/>
    <mergeCell ref="AC5:AC9"/>
    <mergeCell ref="AD5:AD9"/>
    <mergeCell ref="S5:S9"/>
    <mergeCell ref="U5:U9"/>
    <mergeCell ref="V5:V9"/>
    <mergeCell ref="W5:W9"/>
    <mergeCell ref="X5:X9"/>
    <mergeCell ref="T5:T9"/>
    <mergeCell ref="A24:G24"/>
    <mergeCell ref="W24:AG24"/>
    <mergeCell ref="H5:H9"/>
    <mergeCell ref="AE5:AE9"/>
    <mergeCell ref="AF5:AF9"/>
    <mergeCell ref="AG5:AG9"/>
    <mergeCell ref="W13:AG13"/>
    <mergeCell ref="A14:G14"/>
    <mergeCell ref="W14:AG14"/>
    <mergeCell ref="Y5:Y9"/>
    <mergeCell ref="Z5:Z9"/>
    <mergeCell ref="AA5:AA9"/>
    <mergeCell ref="N5:N9"/>
    <mergeCell ref="O5:O9"/>
    <mergeCell ref="P5:P9"/>
    <mergeCell ref="Q5:Q9"/>
    <mergeCell ref="I5:I9"/>
    <mergeCell ref="J5:J9"/>
    <mergeCell ref="K5:K9"/>
    <mergeCell ref="L5:L9"/>
    <mergeCell ref="M5:M9"/>
    <mergeCell ref="F5:F9"/>
    <mergeCell ref="A1:AG1"/>
    <mergeCell ref="A2:AG2"/>
    <mergeCell ref="A4:F4"/>
    <mergeCell ref="G4:L4"/>
    <mergeCell ref="M4:R4"/>
    <mergeCell ref="S4:X4"/>
    <mergeCell ref="Y4:AD4"/>
    <mergeCell ref="AE4:AG4"/>
    <mergeCell ref="A5:A9"/>
    <mergeCell ref="B5:B9"/>
    <mergeCell ref="C5:C9"/>
    <mergeCell ref="D5:D9"/>
    <mergeCell ref="E5:E9"/>
    <mergeCell ref="R5:R9"/>
    <mergeCell ref="G5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S25" sqref="S25"/>
    </sheetView>
  </sheetViews>
  <sheetFormatPr defaultColWidth="10.28515625" defaultRowHeight="15"/>
  <cols>
    <col min="1" max="1" width="5.140625" customWidth="1"/>
    <col min="2" max="2" width="27.140625" customWidth="1"/>
    <col min="9" max="9" width="7" customWidth="1"/>
    <col min="10" max="10" width="7.140625" customWidth="1"/>
    <col min="11" max="11" width="6.85546875" customWidth="1"/>
    <col min="12" max="12" width="7.140625" customWidth="1"/>
    <col min="13" max="14" width="7" customWidth="1"/>
    <col min="15" max="15" width="3" customWidth="1"/>
  </cols>
  <sheetData>
    <row r="1" spans="1:19" ht="18.95" customHeight="1">
      <c r="A1" s="182" t="s">
        <v>196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3" spans="1:19" ht="18.95" customHeight="1">
      <c r="A3" s="183" t="s">
        <v>91</v>
      </c>
      <c r="B3" s="183" t="s">
        <v>197</v>
      </c>
      <c r="C3" s="183" t="s">
        <v>198</v>
      </c>
      <c r="D3" s="183"/>
      <c r="E3" s="183"/>
      <c r="F3" s="183"/>
      <c r="G3" s="183"/>
      <c r="H3" s="183"/>
      <c r="I3" s="183" t="s">
        <v>199</v>
      </c>
      <c r="J3" s="183"/>
      <c r="K3" s="183"/>
      <c r="L3" s="183"/>
      <c r="M3" s="183"/>
      <c r="N3" s="183"/>
    </row>
    <row r="4" spans="1:19" ht="18.95" customHeight="1">
      <c r="A4" s="183"/>
      <c r="B4" s="183"/>
      <c r="C4" s="53" t="s">
        <v>200</v>
      </c>
      <c r="D4" s="53" t="s">
        <v>201</v>
      </c>
      <c r="E4" s="53" t="s">
        <v>202</v>
      </c>
      <c r="F4" s="53" t="s">
        <v>203</v>
      </c>
      <c r="G4" s="53" t="s">
        <v>204</v>
      </c>
      <c r="H4" s="53" t="s">
        <v>205</v>
      </c>
      <c r="I4" s="53" t="s">
        <v>58</v>
      </c>
      <c r="J4" s="53" t="s">
        <v>201</v>
      </c>
      <c r="K4" s="53" t="s">
        <v>202</v>
      </c>
      <c r="L4" s="53" t="s">
        <v>203</v>
      </c>
      <c r="M4" s="53" t="s">
        <v>204</v>
      </c>
      <c r="N4" s="53" t="s">
        <v>205</v>
      </c>
    </row>
    <row r="5" spans="1:19" ht="18.95" customHeight="1">
      <c r="A5" s="54" t="s">
        <v>153</v>
      </c>
      <c r="B5" s="55" t="s">
        <v>206</v>
      </c>
      <c r="C5" s="19">
        <f>D5+E5+F5+G5+H5</f>
        <v>1051</v>
      </c>
      <c r="D5" s="19">
        <f>[1]Trang_tính1!R14</f>
        <v>199</v>
      </c>
      <c r="E5" s="19">
        <f>[1]Trang_tính4!N13</f>
        <v>233</v>
      </c>
      <c r="F5" s="19">
        <v>207</v>
      </c>
      <c r="G5" s="19">
        <v>164</v>
      </c>
      <c r="H5" s="19">
        <v>248</v>
      </c>
      <c r="I5" s="19">
        <f>J5+K5+L5+M5+N5</f>
        <v>31</v>
      </c>
      <c r="J5" s="19">
        <f>[1]Trang_tính1!T14</f>
        <v>6</v>
      </c>
      <c r="K5" s="19">
        <f>[1]Trang_tính4!Q13</f>
        <v>7</v>
      </c>
      <c r="L5" s="19">
        <v>6</v>
      </c>
      <c r="M5" s="19">
        <v>5</v>
      </c>
      <c r="N5" s="19">
        <v>7</v>
      </c>
      <c r="P5">
        <f>C5-[2]TRUONG!C17</f>
        <v>0</v>
      </c>
    </row>
    <row r="6" spans="1:19" ht="18.95" customHeight="1">
      <c r="A6" s="54" t="s">
        <v>154</v>
      </c>
      <c r="B6" s="55" t="s">
        <v>207</v>
      </c>
      <c r="C6" s="19">
        <f t="shared" ref="C6:C35" si="0">D6+E6+F6+G6+H6</f>
        <v>558</v>
      </c>
      <c r="D6" s="19">
        <f>[1]Trang_tính1!R15</f>
        <v>135</v>
      </c>
      <c r="E6" s="19">
        <f>[1]Trang_tính4!N19</f>
        <v>132</v>
      </c>
      <c r="F6" s="19">
        <v>117</v>
      </c>
      <c r="G6" s="19">
        <v>80</v>
      </c>
      <c r="H6" s="19">
        <v>94</v>
      </c>
      <c r="I6" s="19">
        <f t="shared" ref="I6:I35" si="1">J6+K6+L6+M6+N6</f>
        <v>18</v>
      </c>
      <c r="J6" s="19">
        <f>[1]Trang_tính1!T15</f>
        <v>4</v>
      </c>
      <c r="K6" s="19">
        <v>4</v>
      </c>
      <c r="L6" s="19">
        <v>4</v>
      </c>
      <c r="M6" s="19">
        <v>3</v>
      </c>
      <c r="N6" s="19">
        <v>3</v>
      </c>
      <c r="P6">
        <f>C6-[2]TRUONG!C18</f>
        <v>0</v>
      </c>
    </row>
    <row r="7" spans="1:19" ht="18.95" customHeight="1">
      <c r="A7" s="54" t="s">
        <v>155</v>
      </c>
      <c r="B7" s="55" t="s">
        <v>208</v>
      </c>
      <c r="C7" s="19">
        <f t="shared" si="0"/>
        <v>295</v>
      </c>
      <c r="D7" s="19">
        <f>[1]Trang_tính1!R16</f>
        <v>76</v>
      </c>
      <c r="E7" s="19">
        <f>[1]Trang_tính4!N25</f>
        <v>64</v>
      </c>
      <c r="F7" s="19">
        <v>51</v>
      </c>
      <c r="G7" s="19">
        <v>56</v>
      </c>
      <c r="H7" s="19">
        <v>48</v>
      </c>
      <c r="I7" s="19">
        <f t="shared" si="1"/>
        <v>14</v>
      </c>
      <c r="J7" s="19">
        <f>[1]Trang_tính1!T16</f>
        <v>3</v>
      </c>
      <c r="K7" s="19">
        <f>[1]Trang_tính4!Q25</f>
        <v>3</v>
      </c>
      <c r="L7" s="19">
        <v>3</v>
      </c>
      <c r="M7" s="19">
        <v>2</v>
      </c>
      <c r="N7" s="19">
        <v>3</v>
      </c>
      <c r="P7">
        <f>C7-[2]TRUONG!C19</f>
        <v>0</v>
      </c>
    </row>
    <row r="8" spans="1:19" ht="18.95" customHeight="1">
      <c r="A8" s="54" t="s">
        <v>156</v>
      </c>
      <c r="B8" s="55" t="s">
        <v>209</v>
      </c>
      <c r="C8" s="19">
        <f t="shared" si="0"/>
        <v>279</v>
      </c>
      <c r="D8" s="19">
        <f>[1]Trang_tính1!R17</f>
        <v>59</v>
      </c>
      <c r="E8" s="19">
        <f>[1]Trang_tính4!N31</f>
        <v>62</v>
      </c>
      <c r="F8" s="19">
        <v>59</v>
      </c>
      <c r="G8" s="19">
        <v>35</v>
      </c>
      <c r="H8" s="19">
        <v>64</v>
      </c>
      <c r="I8" s="19">
        <f t="shared" si="1"/>
        <v>12</v>
      </c>
      <c r="J8" s="19">
        <f>[1]Trang_tính1!T17</f>
        <v>2</v>
      </c>
      <c r="K8" s="19">
        <f>[1]Trang_tính4!Q31</f>
        <v>3</v>
      </c>
      <c r="L8" s="19">
        <v>2</v>
      </c>
      <c r="M8" s="19">
        <v>2</v>
      </c>
      <c r="N8" s="19">
        <v>3</v>
      </c>
      <c r="P8">
        <f>C8-[2]TRUONG!C20</f>
        <v>0</v>
      </c>
    </row>
    <row r="9" spans="1:19" ht="18.95" customHeight="1">
      <c r="A9" s="54" t="s">
        <v>157</v>
      </c>
      <c r="B9" s="55" t="s">
        <v>210</v>
      </c>
      <c r="C9" s="19">
        <f t="shared" si="0"/>
        <v>239</v>
      </c>
      <c r="D9" s="19">
        <f>[1]Trang_tính1!R18</f>
        <v>53</v>
      </c>
      <c r="E9" s="19">
        <f>[1]Trang_tính4!N37</f>
        <v>59</v>
      </c>
      <c r="F9" s="19">
        <v>34</v>
      </c>
      <c r="G9" s="19">
        <v>34</v>
      </c>
      <c r="H9" s="19">
        <v>59</v>
      </c>
      <c r="I9" s="19">
        <f t="shared" si="1"/>
        <v>11</v>
      </c>
      <c r="J9" s="19">
        <f>[1]Trang_tính1!T18</f>
        <v>2</v>
      </c>
      <c r="K9" s="19">
        <f>[1]Trang_tính4!Q37</f>
        <v>2</v>
      </c>
      <c r="L9" s="19">
        <v>2</v>
      </c>
      <c r="M9" s="19">
        <v>2</v>
      </c>
      <c r="N9" s="19">
        <v>3</v>
      </c>
      <c r="P9">
        <f>C9-[2]TRUONG!C21</f>
        <v>0</v>
      </c>
    </row>
    <row r="10" spans="1:19" ht="18.95" customHeight="1">
      <c r="A10" s="54" t="s">
        <v>158</v>
      </c>
      <c r="B10" s="55" t="s">
        <v>211</v>
      </c>
      <c r="C10" s="19">
        <f t="shared" si="0"/>
        <v>564</v>
      </c>
      <c r="D10" s="19">
        <f>[1]Trang_tính1!R19</f>
        <v>118</v>
      </c>
      <c r="E10" s="19">
        <f>[1]Trang_tính4!N43</f>
        <v>134</v>
      </c>
      <c r="F10" s="19">
        <v>118</v>
      </c>
      <c r="G10" s="19">
        <v>78</v>
      </c>
      <c r="H10" s="19">
        <v>116</v>
      </c>
      <c r="I10" s="19">
        <f t="shared" si="1"/>
        <v>20</v>
      </c>
      <c r="J10" s="19">
        <f>[1]Trang_tính1!T19</f>
        <v>4</v>
      </c>
      <c r="K10" s="19">
        <v>5</v>
      </c>
      <c r="L10" s="19">
        <v>4</v>
      </c>
      <c r="M10" s="19">
        <v>3</v>
      </c>
      <c r="N10" s="19">
        <v>4</v>
      </c>
      <c r="P10">
        <f>C10-[2]TRUONG!C22</f>
        <v>0</v>
      </c>
    </row>
    <row r="11" spans="1:19" ht="18.95" customHeight="1">
      <c r="A11" s="54" t="s">
        <v>159</v>
      </c>
      <c r="B11" s="55" t="s">
        <v>212</v>
      </c>
      <c r="C11" s="19">
        <f t="shared" si="0"/>
        <v>430</v>
      </c>
      <c r="D11" s="19">
        <f>[1]Trang_tính1!R20</f>
        <v>92</v>
      </c>
      <c r="E11" s="19">
        <f>[1]Trang_tính4!N49</f>
        <v>71</v>
      </c>
      <c r="F11" s="19">
        <v>95</v>
      </c>
      <c r="G11" s="19">
        <v>67</v>
      </c>
      <c r="H11" s="19">
        <v>105</v>
      </c>
      <c r="I11" s="19">
        <f t="shared" si="1"/>
        <v>17</v>
      </c>
      <c r="J11" s="19">
        <f>[1]Trang_tính1!T20</f>
        <v>3</v>
      </c>
      <c r="K11" s="19">
        <f>[1]Trang_tính4!Q49</f>
        <v>3</v>
      </c>
      <c r="L11" s="19">
        <v>4</v>
      </c>
      <c r="M11" s="19">
        <v>3</v>
      </c>
      <c r="N11" s="19">
        <v>4</v>
      </c>
      <c r="P11">
        <f>C11-[2]TRUONG!C23</f>
        <v>0</v>
      </c>
    </row>
    <row r="12" spans="1:19" ht="18.95" customHeight="1">
      <c r="A12" s="54" t="s">
        <v>160</v>
      </c>
      <c r="B12" s="55" t="s">
        <v>213</v>
      </c>
      <c r="C12" s="19">
        <f t="shared" si="0"/>
        <v>354</v>
      </c>
      <c r="D12" s="19">
        <f>[1]Trang_tính1!R21</f>
        <v>86</v>
      </c>
      <c r="E12" s="19">
        <f>[1]Trang_tính4!N55</f>
        <v>79</v>
      </c>
      <c r="F12" s="19">
        <v>71</v>
      </c>
      <c r="G12" s="19">
        <v>43</v>
      </c>
      <c r="H12" s="19">
        <v>75</v>
      </c>
      <c r="I12" s="19">
        <f t="shared" si="1"/>
        <v>14</v>
      </c>
      <c r="J12" s="19">
        <f>[1]Trang_tính1!T21</f>
        <v>3</v>
      </c>
      <c r="K12" s="19">
        <v>3</v>
      </c>
      <c r="L12" s="19">
        <v>3</v>
      </c>
      <c r="M12" s="19">
        <v>2</v>
      </c>
      <c r="N12" s="19">
        <v>3</v>
      </c>
      <c r="P12">
        <f>C12-[2]TRUONG!C24</f>
        <v>0</v>
      </c>
    </row>
    <row r="13" spans="1:19" ht="18.95" customHeight="1">
      <c r="A13" s="54" t="s">
        <v>161</v>
      </c>
      <c r="B13" s="55" t="s">
        <v>214</v>
      </c>
      <c r="C13" s="19">
        <f t="shared" si="0"/>
        <v>233</v>
      </c>
      <c r="D13" s="19">
        <f>[1]Trang_tính1!R22</f>
        <v>41</v>
      </c>
      <c r="E13" s="19">
        <f>[1]Trang_tính4!N61</f>
        <v>55</v>
      </c>
      <c r="F13" s="19">
        <v>46</v>
      </c>
      <c r="G13" s="19">
        <v>39</v>
      </c>
      <c r="H13" s="19">
        <v>52</v>
      </c>
      <c r="I13" s="19">
        <f t="shared" si="1"/>
        <v>10</v>
      </c>
      <c r="J13" s="19">
        <f>[1]Trang_tính1!T22</f>
        <v>2</v>
      </c>
      <c r="K13" s="19">
        <v>2</v>
      </c>
      <c r="L13" s="19">
        <v>2</v>
      </c>
      <c r="M13" s="19">
        <v>2</v>
      </c>
      <c r="N13" s="19">
        <v>2</v>
      </c>
      <c r="P13">
        <f>C13-[2]TRUONG!C25</f>
        <v>0</v>
      </c>
    </row>
    <row r="14" spans="1:19" ht="18.95" customHeight="1">
      <c r="A14" s="54" t="s">
        <v>162</v>
      </c>
      <c r="B14" s="56" t="s">
        <v>215</v>
      </c>
      <c r="C14" s="19">
        <f t="shared" si="0"/>
        <v>468</v>
      </c>
      <c r="D14" s="19">
        <f>[1]Trang_tính1!R23</f>
        <v>99</v>
      </c>
      <c r="E14" s="19">
        <f>[1]Trang_tính4!N67</f>
        <v>130</v>
      </c>
      <c r="F14" s="19">
        <v>97</v>
      </c>
      <c r="G14" s="19">
        <v>65</v>
      </c>
      <c r="H14" s="19">
        <v>77</v>
      </c>
      <c r="I14" s="19">
        <f t="shared" si="1"/>
        <v>20</v>
      </c>
      <c r="J14" s="19">
        <f>[1]Trang_tính1!T23</f>
        <v>4</v>
      </c>
      <c r="K14" s="19">
        <v>5</v>
      </c>
      <c r="L14" s="19">
        <v>4</v>
      </c>
      <c r="M14" s="19">
        <v>3</v>
      </c>
      <c r="N14" s="19">
        <v>4</v>
      </c>
      <c r="P14">
        <f>C14-[2]TRUONG!C26</f>
        <v>0</v>
      </c>
      <c r="Q14" s="179"/>
      <c r="R14" s="179"/>
      <c r="S14" s="179"/>
    </row>
    <row r="15" spans="1:19" ht="18.95" customHeight="1">
      <c r="A15" s="54" t="s">
        <v>163</v>
      </c>
      <c r="B15" s="56" t="s">
        <v>216</v>
      </c>
      <c r="C15" s="19">
        <f t="shared" si="0"/>
        <v>404</v>
      </c>
      <c r="D15" s="19">
        <f>[1]Trang_tính1!R24</f>
        <v>79</v>
      </c>
      <c r="E15" s="19">
        <f>[1]Trang_tính4!N73</f>
        <v>76</v>
      </c>
      <c r="F15" s="19">
        <v>82</v>
      </c>
      <c r="G15" s="19">
        <v>68</v>
      </c>
      <c r="H15" s="19">
        <v>99</v>
      </c>
      <c r="I15" s="19">
        <f t="shared" si="1"/>
        <v>15</v>
      </c>
      <c r="J15" s="19">
        <f>[1]Trang_tính1!T24</f>
        <v>3</v>
      </c>
      <c r="K15" s="19">
        <v>3</v>
      </c>
      <c r="L15" s="19">
        <v>3</v>
      </c>
      <c r="M15" s="19">
        <v>3</v>
      </c>
      <c r="N15" s="19">
        <v>3</v>
      </c>
      <c r="P15">
        <f>C15-[2]TRUONG!C27</f>
        <v>0</v>
      </c>
    </row>
    <row r="16" spans="1:19" ht="18.95" customHeight="1">
      <c r="A16" s="54" t="s">
        <v>164</v>
      </c>
      <c r="B16" s="56" t="s">
        <v>217</v>
      </c>
      <c r="C16" s="19">
        <f t="shared" si="0"/>
        <v>620</v>
      </c>
      <c r="D16" s="19">
        <f>[1]Trang_tính1!R25</f>
        <v>122</v>
      </c>
      <c r="E16" s="19">
        <f>[1]Trang_tính4!N79</f>
        <v>128</v>
      </c>
      <c r="F16" s="19">
        <v>115</v>
      </c>
      <c r="G16" s="19">
        <v>93</v>
      </c>
      <c r="H16" s="19">
        <v>162</v>
      </c>
      <c r="I16" s="19">
        <f t="shared" si="1"/>
        <v>21</v>
      </c>
      <c r="J16" s="19">
        <f>[1]Trang_tính1!T25</f>
        <v>4</v>
      </c>
      <c r="K16" s="19">
        <v>4</v>
      </c>
      <c r="L16" s="19">
        <v>4</v>
      </c>
      <c r="M16" s="19">
        <v>4</v>
      </c>
      <c r="N16" s="19">
        <v>5</v>
      </c>
      <c r="P16">
        <f>C16-[2]TRUONG!C28</f>
        <v>0</v>
      </c>
    </row>
    <row r="17" spans="1:19" ht="18.95" customHeight="1">
      <c r="A17" s="54" t="s">
        <v>165</v>
      </c>
      <c r="B17" s="56" t="s">
        <v>218</v>
      </c>
      <c r="C17" s="19">
        <f t="shared" si="0"/>
        <v>279</v>
      </c>
      <c r="D17" s="19">
        <f>[1]Trang_tính1!R26</f>
        <v>56</v>
      </c>
      <c r="E17" s="19">
        <f>[1]Trang_tính4!N85</f>
        <v>65</v>
      </c>
      <c r="F17" s="19">
        <v>67</v>
      </c>
      <c r="G17" s="19">
        <v>37</v>
      </c>
      <c r="H17" s="19">
        <v>54</v>
      </c>
      <c r="I17" s="19">
        <f t="shared" si="1"/>
        <v>13</v>
      </c>
      <c r="J17" s="19">
        <f>[1]Trang_tính1!T26</f>
        <v>3</v>
      </c>
      <c r="K17" s="19">
        <v>3</v>
      </c>
      <c r="L17" s="19">
        <v>3</v>
      </c>
      <c r="M17" s="19">
        <v>2</v>
      </c>
      <c r="N17" s="19">
        <v>2</v>
      </c>
      <c r="P17">
        <f>C17-[2]TRUONG!C29</f>
        <v>0</v>
      </c>
    </row>
    <row r="18" spans="1:19" ht="18.95" customHeight="1">
      <c r="A18" s="54" t="s">
        <v>166</v>
      </c>
      <c r="B18" s="56" t="s">
        <v>219</v>
      </c>
      <c r="C18" s="19">
        <f t="shared" si="0"/>
        <v>277</v>
      </c>
      <c r="D18" s="19">
        <f>[1]Trang_tính1!R27</f>
        <v>60</v>
      </c>
      <c r="E18" s="19">
        <f>[1]Trang_tính4!N91</f>
        <v>61</v>
      </c>
      <c r="F18" s="19">
        <v>59</v>
      </c>
      <c r="G18" s="19">
        <v>39</v>
      </c>
      <c r="H18" s="19">
        <v>58</v>
      </c>
      <c r="I18" s="19">
        <f t="shared" si="1"/>
        <v>15</v>
      </c>
      <c r="J18" s="19">
        <f>[1]Trang_tính1!T27</f>
        <v>3</v>
      </c>
      <c r="K18" s="19">
        <v>3</v>
      </c>
      <c r="L18" s="19">
        <v>3</v>
      </c>
      <c r="M18" s="19">
        <v>3</v>
      </c>
      <c r="N18" s="19">
        <v>3</v>
      </c>
      <c r="P18">
        <f>C18-[2]TRUONG!C30</f>
        <v>0</v>
      </c>
    </row>
    <row r="19" spans="1:19" ht="18.95" customHeight="1">
      <c r="A19" s="54" t="s">
        <v>167</v>
      </c>
      <c r="B19" s="56" t="s">
        <v>220</v>
      </c>
      <c r="C19" s="19">
        <f t="shared" si="0"/>
        <v>498</v>
      </c>
      <c r="D19" s="19">
        <f>[1]Trang_tính1!R28</f>
        <v>103</v>
      </c>
      <c r="E19" s="19">
        <f>[1]Trang_tính4!N97</f>
        <v>113</v>
      </c>
      <c r="F19" s="19">
        <v>93</v>
      </c>
      <c r="G19" s="19">
        <v>72</v>
      </c>
      <c r="H19" s="19">
        <v>117</v>
      </c>
      <c r="I19" s="19">
        <f t="shared" si="1"/>
        <v>19</v>
      </c>
      <c r="J19" s="19">
        <f>[1]Trang_tính1!T28</f>
        <v>4</v>
      </c>
      <c r="K19" s="19">
        <v>4</v>
      </c>
      <c r="L19" s="19">
        <v>4</v>
      </c>
      <c r="M19" s="19">
        <v>3</v>
      </c>
      <c r="N19" s="19">
        <v>4</v>
      </c>
      <c r="P19">
        <f>C19-[2]TRUONG!C31</f>
        <v>0</v>
      </c>
    </row>
    <row r="20" spans="1:19" ht="18.95" customHeight="1">
      <c r="A20" s="54" t="s">
        <v>168</v>
      </c>
      <c r="B20" s="56" t="s">
        <v>221</v>
      </c>
      <c r="C20" s="19">
        <f t="shared" si="0"/>
        <v>286</v>
      </c>
      <c r="D20" s="19">
        <f>[1]Trang_tính1!R29</f>
        <v>63</v>
      </c>
      <c r="E20" s="19">
        <f>[1]Trang_tính4!N103</f>
        <v>61</v>
      </c>
      <c r="F20" s="19">
        <v>56</v>
      </c>
      <c r="G20" s="19">
        <v>44</v>
      </c>
      <c r="H20" s="19">
        <v>62</v>
      </c>
      <c r="I20" s="19">
        <f t="shared" si="1"/>
        <v>13</v>
      </c>
      <c r="J20" s="19">
        <f>[1]Trang_tính1!T29</f>
        <v>3</v>
      </c>
      <c r="K20" s="19">
        <v>3</v>
      </c>
      <c r="L20" s="19">
        <v>2</v>
      </c>
      <c r="M20" s="19">
        <v>2</v>
      </c>
      <c r="N20" s="19">
        <v>3</v>
      </c>
      <c r="P20">
        <f>C20-[2]TRUONG!C32</f>
        <v>0</v>
      </c>
    </row>
    <row r="21" spans="1:19" ht="18.95" customHeight="1">
      <c r="A21" s="54" t="s">
        <v>169</v>
      </c>
      <c r="B21" s="56" t="s">
        <v>222</v>
      </c>
      <c r="C21" s="19">
        <f t="shared" si="0"/>
        <v>385</v>
      </c>
      <c r="D21" s="19">
        <f>[1]Trang_tính1!R30</f>
        <v>78</v>
      </c>
      <c r="E21" s="19">
        <f>[1]Trang_tính4!N109</f>
        <v>93</v>
      </c>
      <c r="F21" s="19">
        <v>70</v>
      </c>
      <c r="G21" s="19">
        <v>56</v>
      </c>
      <c r="H21" s="19">
        <v>88</v>
      </c>
      <c r="I21" s="19">
        <f t="shared" si="1"/>
        <v>16</v>
      </c>
      <c r="J21" s="57">
        <f>[1]Trang_tính1!T30</f>
        <v>4</v>
      </c>
      <c r="K21" s="57">
        <v>4</v>
      </c>
      <c r="L21" s="57">
        <v>2</v>
      </c>
      <c r="M21" s="57">
        <v>2</v>
      </c>
      <c r="N21" s="57">
        <v>4</v>
      </c>
      <c r="P21">
        <f>C21-[2]TRUONG!C33</f>
        <v>0</v>
      </c>
    </row>
    <row r="22" spans="1:19" ht="18.95" customHeight="1">
      <c r="A22" s="54" t="s">
        <v>170</v>
      </c>
      <c r="B22" s="56" t="s">
        <v>223</v>
      </c>
      <c r="C22" s="19">
        <f t="shared" si="0"/>
        <v>715</v>
      </c>
      <c r="D22" s="19">
        <f>[1]Trang_tính1!R31</f>
        <v>153</v>
      </c>
      <c r="E22" s="19">
        <f>[1]Trang_tính4!N115</f>
        <v>150</v>
      </c>
      <c r="F22" s="19">
        <v>156</v>
      </c>
      <c r="G22" s="19">
        <v>116</v>
      </c>
      <c r="H22" s="19">
        <v>140</v>
      </c>
      <c r="I22" s="19">
        <f t="shared" si="1"/>
        <v>26</v>
      </c>
      <c r="J22" s="19">
        <f>[1]Trang_tính1!T31</f>
        <v>6</v>
      </c>
      <c r="K22" s="19">
        <v>6</v>
      </c>
      <c r="L22" s="19">
        <v>6</v>
      </c>
      <c r="M22" s="19">
        <v>4</v>
      </c>
      <c r="N22" s="19">
        <v>4</v>
      </c>
      <c r="P22">
        <f>C22-[2]TRUONG!C34</f>
        <v>0</v>
      </c>
      <c r="Q22" s="179"/>
      <c r="R22" s="179"/>
      <c r="S22" s="179"/>
    </row>
    <row r="23" spans="1:19" ht="18.95" customHeight="1">
      <c r="A23" s="54" t="s">
        <v>171</v>
      </c>
      <c r="B23" s="56" t="s">
        <v>224</v>
      </c>
      <c r="C23" s="19">
        <f t="shared" si="0"/>
        <v>197</v>
      </c>
      <c r="D23" s="19">
        <f>[1]Trang_tính1!R32</f>
        <v>47</v>
      </c>
      <c r="E23" s="19">
        <f>[1]Trang_tính4!N121</f>
        <v>42</v>
      </c>
      <c r="F23" s="19">
        <v>39</v>
      </c>
      <c r="G23" s="19">
        <v>30</v>
      </c>
      <c r="H23" s="19">
        <v>39</v>
      </c>
      <c r="I23" s="19">
        <f t="shared" si="1"/>
        <v>10</v>
      </c>
      <c r="J23" s="19">
        <f>[1]Trang_tính1!T32</f>
        <v>2</v>
      </c>
      <c r="K23" s="19">
        <v>2</v>
      </c>
      <c r="L23" s="19">
        <v>2</v>
      </c>
      <c r="M23" s="19">
        <v>2</v>
      </c>
      <c r="N23" s="19">
        <v>2</v>
      </c>
      <c r="P23">
        <f>C23-[2]TRUONG!C35</f>
        <v>0</v>
      </c>
    </row>
    <row r="24" spans="1:19" ht="18.95" customHeight="1">
      <c r="A24" s="54" t="s">
        <v>172</v>
      </c>
      <c r="B24" s="56" t="s">
        <v>225</v>
      </c>
      <c r="C24" s="19">
        <f t="shared" si="0"/>
        <v>321</v>
      </c>
      <c r="D24" s="19">
        <f>[1]Trang_tính1!R33</f>
        <v>75</v>
      </c>
      <c r="E24" s="19">
        <f>[1]Trang_tính4!N127</f>
        <v>77</v>
      </c>
      <c r="F24" s="19">
        <v>59</v>
      </c>
      <c r="G24" s="19">
        <v>42</v>
      </c>
      <c r="H24" s="19">
        <v>68</v>
      </c>
      <c r="I24" s="19">
        <f t="shared" si="1"/>
        <v>15</v>
      </c>
      <c r="J24" s="19">
        <f>[1]Trang_tính1!T33</f>
        <v>3</v>
      </c>
      <c r="K24" s="19">
        <v>3</v>
      </c>
      <c r="L24" s="19">
        <v>3</v>
      </c>
      <c r="M24" s="19">
        <v>3</v>
      </c>
      <c r="N24" s="19">
        <v>3</v>
      </c>
      <c r="P24">
        <f>C24-[2]TRUONG!C36</f>
        <v>0</v>
      </c>
    </row>
    <row r="25" spans="1:19" ht="18.95" customHeight="1">
      <c r="A25" s="54" t="s">
        <v>173</v>
      </c>
      <c r="B25" s="56" t="s">
        <v>226</v>
      </c>
      <c r="C25" s="19">
        <f t="shared" si="0"/>
        <v>488</v>
      </c>
      <c r="D25" s="19">
        <f>[1]Trang_tính1!R34</f>
        <v>103</v>
      </c>
      <c r="E25" s="19">
        <f>[1]Trang_tính4!N133</f>
        <v>120</v>
      </c>
      <c r="F25" s="19">
        <v>84</v>
      </c>
      <c r="G25" s="19">
        <v>76</v>
      </c>
      <c r="H25" s="19">
        <v>105</v>
      </c>
      <c r="I25" s="19">
        <f t="shared" si="1"/>
        <v>20</v>
      </c>
      <c r="J25" s="19">
        <f>[1]Trang_tính1!T34</f>
        <v>4</v>
      </c>
      <c r="K25" s="19">
        <v>4</v>
      </c>
      <c r="L25" s="19">
        <v>4</v>
      </c>
      <c r="M25" s="19">
        <v>4</v>
      </c>
      <c r="N25" s="19">
        <v>4</v>
      </c>
      <c r="P25">
        <f>C25-[2]TRUONG!C37</f>
        <v>0</v>
      </c>
    </row>
    <row r="26" spans="1:19" ht="18.95" customHeight="1">
      <c r="A26" s="54" t="s">
        <v>174</v>
      </c>
      <c r="B26" s="56" t="s">
        <v>227</v>
      </c>
      <c r="C26" s="19">
        <f t="shared" si="0"/>
        <v>334</v>
      </c>
      <c r="D26" s="19">
        <f>[1]Trang_tính1!R35</f>
        <v>71</v>
      </c>
      <c r="E26" s="19">
        <f>[1]Trang_tính4!N139</f>
        <v>77</v>
      </c>
      <c r="F26" s="19">
        <v>81</v>
      </c>
      <c r="G26" s="19">
        <v>48</v>
      </c>
      <c r="H26" s="19">
        <v>57</v>
      </c>
      <c r="I26" s="19">
        <f t="shared" si="1"/>
        <v>16</v>
      </c>
      <c r="J26" s="19">
        <f>[1]Trang_tính1!T35</f>
        <v>4</v>
      </c>
      <c r="K26" s="19">
        <v>4</v>
      </c>
      <c r="L26" s="19">
        <v>3</v>
      </c>
      <c r="M26" s="19">
        <v>2</v>
      </c>
      <c r="N26" s="19">
        <v>3</v>
      </c>
      <c r="P26">
        <f>C26-[2]TRUONG!C38</f>
        <v>0</v>
      </c>
    </row>
    <row r="27" spans="1:19" ht="18.95" customHeight="1">
      <c r="A27" s="54" t="s">
        <v>175</v>
      </c>
      <c r="B27" s="56" t="s">
        <v>228</v>
      </c>
      <c r="C27" s="19">
        <f t="shared" si="0"/>
        <v>450</v>
      </c>
      <c r="D27" s="19">
        <f>[1]Trang_tính1!R36</f>
        <v>93</v>
      </c>
      <c r="E27" s="19">
        <f>[1]Trang_tính4!N145</f>
        <v>113</v>
      </c>
      <c r="F27" s="19">
        <v>85</v>
      </c>
      <c r="G27" s="19">
        <v>73</v>
      </c>
      <c r="H27" s="19">
        <v>86</v>
      </c>
      <c r="I27" s="19">
        <f t="shared" si="1"/>
        <v>16</v>
      </c>
      <c r="J27" s="19">
        <f>[1]Trang_tính1!T36</f>
        <v>3</v>
      </c>
      <c r="K27" s="19">
        <v>4</v>
      </c>
      <c r="L27" s="19">
        <v>3</v>
      </c>
      <c r="M27" s="19">
        <v>3</v>
      </c>
      <c r="N27" s="19">
        <v>3</v>
      </c>
      <c r="P27">
        <f>C27-[2]TRUONG!C39</f>
        <v>0</v>
      </c>
    </row>
    <row r="28" spans="1:19" ht="18.95" customHeight="1">
      <c r="A28" s="54" t="s">
        <v>176</v>
      </c>
      <c r="B28" s="56" t="s">
        <v>229</v>
      </c>
      <c r="C28" s="19">
        <f t="shared" si="0"/>
        <v>147</v>
      </c>
      <c r="D28" s="19">
        <f>[1]Trang_tính1!R37</f>
        <v>30</v>
      </c>
      <c r="E28" s="19">
        <f>[1]Trang_tính4!N151</f>
        <v>38</v>
      </c>
      <c r="F28" s="19">
        <v>21</v>
      </c>
      <c r="G28" s="19">
        <v>24</v>
      </c>
      <c r="H28" s="19">
        <v>34</v>
      </c>
      <c r="I28" s="19">
        <f t="shared" si="1"/>
        <v>9</v>
      </c>
      <c r="J28" s="19">
        <f>[1]Trang_tính1!T37</f>
        <v>2</v>
      </c>
      <c r="K28" s="19">
        <v>2</v>
      </c>
      <c r="L28" s="19">
        <v>2</v>
      </c>
      <c r="M28" s="19">
        <v>1</v>
      </c>
      <c r="N28" s="19">
        <v>2</v>
      </c>
      <c r="P28">
        <f>C28-[2]TRUONG!C40</f>
        <v>0</v>
      </c>
    </row>
    <row r="29" spans="1:19" ht="18.95" customHeight="1">
      <c r="A29" s="54" t="s">
        <v>177</v>
      </c>
      <c r="B29" s="56" t="s">
        <v>230</v>
      </c>
      <c r="C29" s="19">
        <f t="shared" si="0"/>
        <v>232</v>
      </c>
      <c r="D29" s="19">
        <f>[1]Trang_tính1!R38</f>
        <v>49</v>
      </c>
      <c r="E29" s="19">
        <f>[1]Trang_tính4!N157</f>
        <v>52</v>
      </c>
      <c r="F29" s="19">
        <v>38</v>
      </c>
      <c r="G29" s="19">
        <v>38</v>
      </c>
      <c r="H29" s="19">
        <v>55</v>
      </c>
      <c r="I29" s="19">
        <f t="shared" si="1"/>
        <v>15</v>
      </c>
      <c r="J29" s="19">
        <f>[1]Trang_tính1!T38</f>
        <v>3</v>
      </c>
      <c r="K29" s="19">
        <v>3</v>
      </c>
      <c r="L29" s="19">
        <v>3</v>
      </c>
      <c r="M29" s="19">
        <v>3</v>
      </c>
      <c r="N29" s="19">
        <v>3</v>
      </c>
      <c r="P29">
        <f>C29-[2]TRUONG!C41</f>
        <v>0</v>
      </c>
    </row>
    <row r="30" spans="1:19" ht="18.95" customHeight="1">
      <c r="A30" s="54" t="s">
        <v>178</v>
      </c>
      <c r="B30" s="56" t="s">
        <v>231</v>
      </c>
      <c r="C30" s="19">
        <f t="shared" si="0"/>
        <v>813</v>
      </c>
      <c r="D30" s="19">
        <f>[1]Trang_tính1!R39</f>
        <v>169</v>
      </c>
      <c r="E30" s="19">
        <v>204</v>
      </c>
      <c r="F30" s="19">
        <v>166</v>
      </c>
      <c r="G30" s="19">
        <v>129</v>
      </c>
      <c r="H30" s="19">
        <v>145</v>
      </c>
      <c r="I30" s="19">
        <f t="shared" si="1"/>
        <v>31</v>
      </c>
      <c r="J30" s="19">
        <f>[1]Trang_tính1!T39</f>
        <v>6</v>
      </c>
      <c r="K30" s="19">
        <v>7</v>
      </c>
      <c r="L30" s="19">
        <v>7</v>
      </c>
      <c r="M30" s="19">
        <v>5</v>
      </c>
      <c r="N30" s="19">
        <v>6</v>
      </c>
      <c r="P30">
        <f>C30-[2]TRUONG!C42</f>
        <v>0</v>
      </c>
    </row>
    <row r="31" spans="1:19" ht="18.95" customHeight="1">
      <c r="A31" s="54" t="s">
        <v>179</v>
      </c>
      <c r="B31" s="56" t="s">
        <v>232</v>
      </c>
      <c r="C31" s="19">
        <f t="shared" si="0"/>
        <v>220</v>
      </c>
      <c r="D31" s="19">
        <f>[1]Trang_tính1!R40</f>
        <v>43</v>
      </c>
      <c r="E31" s="19">
        <f>[1]Trang_tính4!N169</f>
        <v>64</v>
      </c>
      <c r="F31" s="19">
        <v>42</v>
      </c>
      <c r="G31" s="19">
        <v>35</v>
      </c>
      <c r="H31" s="19">
        <v>36</v>
      </c>
      <c r="I31" s="19">
        <f t="shared" si="1"/>
        <v>9</v>
      </c>
      <c r="J31" s="19">
        <f>[1]Trang_tính1!T40</f>
        <v>2</v>
      </c>
      <c r="K31" s="19">
        <v>2</v>
      </c>
      <c r="L31" s="19">
        <v>2</v>
      </c>
      <c r="M31" s="19">
        <v>1</v>
      </c>
      <c r="N31" s="19">
        <v>2</v>
      </c>
      <c r="P31">
        <f>C31-[2]TRUONG!C43</f>
        <v>0</v>
      </c>
    </row>
    <row r="32" spans="1:19" ht="18.95" customHeight="1">
      <c r="A32" s="54" t="s">
        <v>180</v>
      </c>
      <c r="B32" s="56" t="s">
        <v>233</v>
      </c>
      <c r="C32" s="58">
        <f t="shared" si="0"/>
        <v>500</v>
      </c>
      <c r="D32" s="19">
        <f>[1]Trang_tính1!R41</f>
        <v>117</v>
      </c>
      <c r="E32" s="19">
        <f>[1]Trang_tính4!N175</f>
        <v>111</v>
      </c>
      <c r="F32" s="19">
        <v>85</v>
      </c>
      <c r="G32" s="19">
        <v>79</v>
      </c>
      <c r="H32" s="19">
        <v>108</v>
      </c>
      <c r="I32" s="19">
        <f t="shared" si="1"/>
        <v>22</v>
      </c>
      <c r="J32" s="19">
        <f>[1]Trang_tính1!T41</f>
        <v>5</v>
      </c>
      <c r="K32" s="19">
        <v>5</v>
      </c>
      <c r="L32" s="19">
        <v>4</v>
      </c>
      <c r="M32" s="19">
        <v>4</v>
      </c>
      <c r="N32" s="19">
        <v>4</v>
      </c>
      <c r="P32">
        <f>C32-[2]TRUONG!C44</f>
        <v>0</v>
      </c>
    </row>
    <row r="33" spans="1:16" ht="18.95" customHeight="1">
      <c r="A33" s="54" t="s">
        <v>181</v>
      </c>
      <c r="B33" s="56" t="s">
        <v>234</v>
      </c>
      <c r="C33" s="19">
        <f t="shared" si="0"/>
        <v>171</v>
      </c>
      <c r="D33" s="19">
        <f>[1]Trang_tính1!R42</f>
        <v>36</v>
      </c>
      <c r="E33" s="19">
        <v>39</v>
      </c>
      <c r="F33" s="19">
        <v>30</v>
      </c>
      <c r="G33" s="19">
        <v>30</v>
      </c>
      <c r="H33" s="19">
        <v>36</v>
      </c>
      <c r="I33" s="19">
        <f t="shared" si="1"/>
        <v>10</v>
      </c>
      <c r="J33" s="19">
        <f>[1]Trang_tính1!T42</f>
        <v>2</v>
      </c>
      <c r="K33" s="19">
        <v>2</v>
      </c>
      <c r="L33" s="19">
        <v>2</v>
      </c>
      <c r="M33" s="19">
        <v>2</v>
      </c>
      <c r="N33" s="19">
        <v>2</v>
      </c>
      <c r="P33">
        <f>C33-[2]TRUONG!C45</f>
        <v>0</v>
      </c>
    </row>
    <row r="34" spans="1:16" ht="18.95" customHeight="1">
      <c r="A34" s="54" t="s">
        <v>182</v>
      </c>
      <c r="B34" s="56" t="s">
        <v>235</v>
      </c>
      <c r="C34" s="19">
        <f t="shared" si="0"/>
        <v>324</v>
      </c>
      <c r="D34" s="19">
        <f>[1]Trang_tính1!R43</f>
        <v>60</v>
      </c>
      <c r="E34" s="19">
        <v>64</v>
      </c>
      <c r="F34" s="19">
        <v>65</v>
      </c>
      <c r="G34" s="19">
        <v>51</v>
      </c>
      <c r="H34" s="19">
        <v>84</v>
      </c>
      <c r="I34" s="19">
        <f t="shared" si="1"/>
        <v>14</v>
      </c>
      <c r="J34" s="19">
        <f>[1]Trang_tính1!T43</f>
        <v>3</v>
      </c>
      <c r="K34" s="19">
        <v>3</v>
      </c>
      <c r="L34" s="19">
        <v>3</v>
      </c>
      <c r="M34" s="19">
        <v>2</v>
      </c>
      <c r="N34" s="19">
        <v>3</v>
      </c>
      <c r="P34">
        <f>C34-[2]TRUONG!C46</f>
        <v>0</v>
      </c>
    </row>
    <row r="35" spans="1:16" ht="18.95" customHeight="1">
      <c r="A35" s="54" t="s">
        <v>183</v>
      </c>
      <c r="B35" s="56" t="s">
        <v>236</v>
      </c>
      <c r="C35" s="19">
        <f t="shared" si="0"/>
        <v>198</v>
      </c>
      <c r="D35" s="19">
        <f>[1]Trang_tính1!R44</f>
        <v>44</v>
      </c>
      <c r="E35" s="19">
        <v>50</v>
      </c>
      <c r="F35" s="19">
        <v>32</v>
      </c>
      <c r="G35" s="19">
        <v>34</v>
      </c>
      <c r="H35" s="19">
        <v>38</v>
      </c>
      <c r="I35" s="19">
        <f t="shared" si="1"/>
        <v>10</v>
      </c>
      <c r="J35" s="19">
        <f>[1]Trang_tính1!T44</f>
        <v>2</v>
      </c>
      <c r="K35" s="19">
        <v>2</v>
      </c>
      <c r="L35" s="19">
        <v>2</v>
      </c>
      <c r="M35" s="19">
        <v>2</v>
      </c>
      <c r="N35" s="19">
        <v>2</v>
      </c>
      <c r="P35">
        <f>C35-[2]TRUONG!C47</f>
        <v>0</v>
      </c>
    </row>
    <row r="36" spans="1:16" ht="18.95" customHeight="1">
      <c r="A36" s="180" t="s">
        <v>93</v>
      </c>
      <c r="B36" s="180"/>
      <c r="C36" s="59">
        <f>SUM(C5:C35)</f>
        <v>12330</v>
      </c>
      <c r="D36" s="59">
        <f>SUM(D5:D35)</f>
        <v>2609</v>
      </c>
      <c r="E36" s="59">
        <f t="shared" ref="E36:N36" si="2">SUM(E5:E35)</f>
        <v>2817</v>
      </c>
      <c r="F36" s="59">
        <f t="shared" si="2"/>
        <v>2420</v>
      </c>
      <c r="G36" s="59">
        <f t="shared" si="2"/>
        <v>1875</v>
      </c>
      <c r="H36" s="59">
        <f t="shared" si="2"/>
        <v>2609</v>
      </c>
      <c r="I36" s="59">
        <f t="shared" si="2"/>
        <v>502</v>
      </c>
      <c r="J36" s="59">
        <f t="shared" si="2"/>
        <v>104</v>
      </c>
      <c r="K36" s="59">
        <f t="shared" si="2"/>
        <v>110</v>
      </c>
      <c r="L36" s="59">
        <f t="shared" si="2"/>
        <v>101</v>
      </c>
      <c r="M36" s="59">
        <f t="shared" si="2"/>
        <v>84</v>
      </c>
      <c r="N36" s="59">
        <f t="shared" si="2"/>
        <v>103</v>
      </c>
      <c r="P36">
        <f>C36-[2]TRUONG!C48</f>
        <v>0</v>
      </c>
    </row>
    <row r="38" spans="1:16" ht="18.95" customHeight="1">
      <c r="B38" s="60"/>
      <c r="C38" s="61"/>
      <c r="D38" s="61"/>
      <c r="E38" s="61"/>
      <c r="F38" s="61"/>
      <c r="G38" s="61"/>
      <c r="H38" s="181" t="s">
        <v>184</v>
      </c>
      <c r="I38" s="181"/>
      <c r="J38" s="181"/>
      <c r="K38" s="181"/>
      <c r="L38" s="181"/>
      <c r="M38" s="181"/>
      <c r="N38" s="181"/>
      <c r="O38" s="62"/>
    </row>
    <row r="40" spans="1:16" ht="18.95" customHeight="1"/>
    <row r="41" spans="1:16" ht="18.95" customHeight="1"/>
  </sheetData>
  <mergeCells count="9">
    <mergeCell ref="Q14:S14"/>
    <mergeCell ref="Q22:S22"/>
    <mergeCell ref="A36:B36"/>
    <mergeCell ref="H38:N38"/>
    <mergeCell ref="A1:N1"/>
    <mergeCell ref="A3:A4"/>
    <mergeCell ref="B3:B4"/>
    <mergeCell ref="C3:H3"/>
    <mergeCell ref="I3:N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5"/>
  <sheetViews>
    <sheetView topLeftCell="A148" workbookViewId="0">
      <selection activeCell="J160" sqref="J160"/>
    </sheetView>
  </sheetViews>
  <sheetFormatPr defaultRowHeight="15.75"/>
  <cols>
    <col min="1" max="1" width="5.5703125" style="63" customWidth="1"/>
    <col min="2" max="2" width="16.5703125" style="63" customWidth="1"/>
    <col min="3" max="3" width="25.28515625" style="63" customWidth="1"/>
    <col min="4" max="4" width="9.28515625" style="63" customWidth="1"/>
    <col min="5" max="6" width="11.140625" style="63" customWidth="1"/>
    <col min="7" max="7" width="9.5703125" style="63" customWidth="1"/>
    <col min="8" max="8" width="8.7109375" style="63" customWidth="1"/>
    <col min="9" max="9" width="7.7109375" style="63" customWidth="1"/>
    <col min="10" max="10" width="6.85546875" style="63" customWidth="1"/>
    <col min="11" max="12" width="7" style="63" customWidth="1"/>
    <col min="13" max="13" width="6.5703125" style="63" customWidth="1"/>
    <col min="14" max="14" width="7.85546875" style="63" customWidth="1"/>
    <col min="15" max="15" width="9" style="63" customWidth="1"/>
    <col min="16" max="16" width="8.85546875" style="63" customWidth="1"/>
    <col min="17" max="17" width="9.28515625" style="63" customWidth="1"/>
    <col min="18" max="18" width="7.7109375" style="63" customWidth="1"/>
    <col min="19" max="19" width="7.28515625" style="63" customWidth="1"/>
    <col min="20" max="20" width="8.85546875" style="63" customWidth="1"/>
    <col min="21" max="21" width="6" style="64" customWidth="1"/>
    <col min="22" max="22" width="5.28515625" style="63" customWidth="1"/>
    <col min="23" max="23" width="4.85546875" style="63" customWidth="1"/>
    <col min="24" max="24" width="5.28515625" style="63" customWidth="1"/>
    <col min="25" max="25" width="7.140625" style="63" customWidth="1"/>
    <col min="26" max="26" width="14.140625" style="63" customWidth="1"/>
    <col min="27" max="16384" width="9.140625" style="63"/>
  </cols>
  <sheetData>
    <row r="1" spans="1:25" ht="16.5">
      <c r="B1" s="189" t="s">
        <v>150</v>
      </c>
      <c r="C1" s="189"/>
      <c r="D1" s="189"/>
      <c r="E1" s="189"/>
      <c r="F1" s="189"/>
      <c r="G1" s="189"/>
      <c r="H1" s="189"/>
      <c r="J1" s="190" t="s">
        <v>237</v>
      </c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</row>
    <row r="2" spans="1:25" ht="16.5">
      <c r="B2" s="190" t="s">
        <v>151</v>
      </c>
      <c r="C2" s="190"/>
      <c r="D2" s="190"/>
      <c r="E2" s="190"/>
      <c r="F2" s="190"/>
      <c r="G2" s="190"/>
      <c r="H2" s="190"/>
      <c r="J2" s="190" t="s">
        <v>152</v>
      </c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</row>
    <row r="4" spans="1:25" ht="18" customHeight="1">
      <c r="C4" s="191" t="s">
        <v>238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</row>
    <row r="5" spans="1:25" ht="18" customHeight="1">
      <c r="C5" s="65"/>
      <c r="D5" s="191" t="s">
        <v>239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65"/>
      <c r="V5" s="65"/>
      <c r="W5" s="65"/>
      <c r="X5" s="65"/>
      <c r="Y5" s="65"/>
    </row>
    <row r="6" spans="1:25" ht="18" customHeight="1" thickBot="1"/>
    <row r="7" spans="1:25" ht="16.5" customHeight="1" thickTop="1">
      <c r="A7" s="203" t="s">
        <v>91</v>
      </c>
      <c r="B7" s="204" t="s">
        <v>92</v>
      </c>
      <c r="C7" s="205" t="s">
        <v>4</v>
      </c>
      <c r="D7" s="210" t="s">
        <v>240</v>
      </c>
      <c r="E7" s="198" t="s">
        <v>241</v>
      </c>
      <c r="F7" s="192" t="s">
        <v>242</v>
      </c>
      <c r="G7" s="193"/>
      <c r="H7" s="198" t="s">
        <v>243</v>
      </c>
      <c r="I7" s="198"/>
      <c r="J7" s="198"/>
      <c r="K7" s="192" t="s">
        <v>244</v>
      </c>
      <c r="L7" s="200"/>
      <c r="M7" s="193"/>
      <c r="N7" s="198" t="s">
        <v>245</v>
      </c>
      <c r="O7" s="192" t="s">
        <v>246</v>
      </c>
      <c r="P7" s="200"/>
      <c r="Q7" s="200"/>
      <c r="R7" s="193"/>
      <c r="S7" s="198" t="s">
        <v>247</v>
      </c>
      <c r="T7" s="198"/>
      <c r="U7" s="192" t="s">
        <v>248</v>
      </c>
      <c r="V7" s="200"/>
      <c r="W7" s="200"/>
      <c r="X7" s="222"/>
      <c r="Y7" s="214" t="s">
        <v>59</v>
      </c>
    </row>
    <row r="8" spans="1:25">
      <c r="A8" s="203"/>
      <c r="B8" s="204"/>
      <c r="C8" s="206"/>
      <c r="D8" s="197"/>
      <c r="E8" s="199"/>
      <c r="F8" s="194"/>
      <c r="G8" s="195"/>
      <c r="H8" s="199"/>
      <c r="I8" s="199"/>
      <c r="J8" s="199"/>
      <c r="K8" s="194"/>
      <c r="L8" s="201"/>
      <c r="M8" s="195"/>
      <c r="N8" s="199"/>
      <c r="O8" s="196"/>
      <c r="P8" s="202"/>
      <c r="Q8" s="202"/>
      <c r="R8" s="197"/>
      <c r="S8" s="199"/>
      <c r="T8" s="199"/>
      <c r="U8" s="196"/>
      <c r="V8" s="202"/>
      <c r="W8" s="202"/>
      <c r="X8" s="206"/>
      <c r="Y8" s="215"/>
    </row>
    <row r="9" spans="1:25">
      <c r="A9" s="203"/>
      <c r="B9" s="204"/>
      <c r="C9" s="207"/>
      <c r="D9" s="211"/>
      <c r="E9" s="184"/>
      <c r="F9" s="196"/>
      <c r="G9" s="197"/>
      <c r="H9" s="184"/>
      <c r="I9" s="184"/>
      <c r="J9" s="184"/>
      <c r="K9" s="194"/>
      <c r="L9" s="201"/>
      <c r="M9" s="195"/>
      <c r="N9" s="184"/>
      <c r="O9" s="184" t="s">
        <v>249</v>
      </c>
      <c r="P9" s="184" t="s">
        <v>250</v>
      </c>
      <c r="Q9" s="184" t="s">
        <v>1</v>
      </c>
      <c r="R9" s="184" t="s">
        <v>12</v>
      </c>
      <c r="S9" s="184"/>
      <c r="T9" s="184"/>
      <c r="U9" s="184" t="s">
        <v>251</v>
      </c>
      <c r="V9" s="184" t="s">
        <v>252</v>
      </c>
      <c r="W9" s="184" t="s">
        <v>253</v>
      </c>
      <c r="X9" s="219" t="s">
        <v>254</v>
      </c>
      <c r="Y9" s="216"/>
    </row>
    <row r="10" spans="1:25" ht="18" customHeight="1">
      <c r="A10" s="203"/>
      <c r="B10" s="204"/>
      <c r="C10" s="207"/>
      <c r="D10" s="211"/>
      <c r="E10" s="184"/>
      <c r="F10" s="185" t="s">
        <v>255</v>
      </c>
      <c r="G10" s="185" t="s">
        <v>256</v>
      </c>
      <c r="H10" s="184" t="s">
        <v>257</v>
      </c>
      <c r="I10" s="185" t="s">
        <v>258</v>
      </c>
      <c r="J10" s="184" t="s">
        <v>259</v>
      </c>
      <c r="K10" s="184" t="s">
        <v>260</v>
      </c>
      <c r="L10" s="185" t="s">
        <v>261</v>
      </c>
      <c r="M10" s="184" t="s">
        <v>262</v>
      </c>
      <c r="N10" s="184"/>
      <c r="O10" s="184"/>
      <c r="P10" s="184"/>
      <c r="Q10" s="184"/>
      <c r="R10" s="184"/>
      <c r="S10" s="184" t="s">
        <v>263</v>
      </c>
      <c r="T10" s="184" t="s">
        <v>264</v>
      </c>
      <c r="U10" s="184"/>
      <c r="V10" s="184"/>
      <c r="W10" s="184"/>
      <c r="X10" s="219"/>
      <c r="Y10" s="216"/>
    </row>
    <row r="11" spans="1:25" ht="18" customHeight="1">
      <c r="A11" s="203"/>
      <c r="B11" s="204"/>
      <c r="C11" s="208"/>
      <c r="D11" s="212"/>
      <c r="E11" s="185"/>
      <c r="F11" s="187"/>
      <c r="G11" s="187"/>
      <c r="H11" s="185"/>
      <c r="I11" s="187"/>
      <c r="J11" s="185"/>
      <c r="K11" s="185"/>
      <c r="L11" s="187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220"/>
      <c r="Y11" s="217"/>
    </row>
    <row r="12" spans="1:25" ht="18" customHeight="1">
      <c r="A12" s="203"/>
      <c r="B12" s="204"/>
      <c r="C12" s="208"/>
      <c r="D12" s="212"/>
      <c r="E12" s="185"/>
      <c r="F12" s="187"/>
      <c r="G12" s="187"/>
      <c r="H12" s="185"/>
      <c r="I12" s="187"/>
      <c r="J12" s="185"/>
      <c r="K12" s="185"/>
      <c r="L12" s="187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220"/>
      <c r="Y12" s="217"/>
    </row>
    <row r="13" spans="1:25" ht="18" customHeight="1">
      <c r="A13" s="203"/>
      <c r="B13" s="204"/>
      <c r="C13" s="208"/>
      <c r="D13" s="212"/>
      <c r="E13" s="185"/>
      <c r="F13" s="187"/>
      <c r="G13" s="187"/>
      <c r="H13" s="185"/>
      <c r="I13" s="187"/>
      <c r="J13" s="185"/>
      <c r="K13" s="185"/>
      <c r="L13" s="187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220"/>
      <c r="Y13" s="217"/>
    </row>
    <row r="14" spans="1:25" ht="18" customHeight="1">
      <c r="A14" s="203"/>
      <c r="B14" s="204"/>
      <c r="C14" s="208"/>
      <c r="D14" s="212"/>
      <c r="E14" s="185"/>
      <c r="F14" s="187"/>
      <c r="G14" s="187"/>
      <c r="H14" s="185"/>
      <c r="I14" s="187"/>
      <c r="J14" s="185"/>
      <c r="K14" s="185"/>
      <c r="L14" s="187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220"/>
      <c r="Y14" s="217"/>
    </row>
    <row r="15" spans="1:25" ht="16.5" thickBot="1">
      <c r="A15" s="203"/>
      <c r="B15" s="204"/>
      <c r="C15" s="209"/>
      <c r="D15" s="213"/>
      <c r="E15" s="186"/>
      <c r="F15" s="188"/>
      <c r="G15" s="188"/>
      <c r="H15" s="186"/>
      <c r="I15" s="188"/>
      <c r="J15" s="186"/>
      <c r="K15" s="186"/>
      <c r="L15" s="188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221"/>
      <c r="Y15" s="218"/>
    </row>
    <row r="16" spans="1:25" ht="18" customHeight="1" thickTop="1" thickBot="1">
      <c r="A16" s="203"/>
      <c r="B16" s="204"/>
      <c r="C16" s="66" t="s">
        <v>18</v>
      </c>
      <c r="D16" s="67" t="s">
        <v>19</v>
      </c>
      <c r="E16" s="68" t="s">
        <v>20</v>
      </c>
      <c r="F16" s="68"/>
      <c r="G16" s="68" t="s">
        <v>21</v>
      </c>
      <c r="H16" s="68" t="s">
        <v>22</v>
      </c>
      <c r="I16" s="68" t="s">
        <v>23</v>
      </c>
      <c r="J16" s="68" t="s">
        <v>24</v>
      </c>
      <c r="K16" s="68" t="s">
        <v>25</v>
      </c>
      <c r="L16" s="68" t="s">
        <v>26</v>
      </c>
      <c r="M16" s="68" t="s">
        <v>28</v>
      </c>
      <c r="N16" s="68" t="s">
        <v>27</v>
      </c>
      <c r="O16" s="68" t="s">
        <v>29</v>
      </c>
      <c r="P16" s="68" t="s">
        <v>30</v>
      </c>
      <c r="Q16" s="68" t="s">
        <v>31</v>
      </c>
      <c r="R16" s="68" t="s">
        <v>32</v>
      </c>
      <c r="S16" s="68" t="s">
        <v>33</v>
      </c>
      <c r="T16" s="68" t="s">
        <v>34</v>
      </c>
      <c r="U16" s="68" t="s">
        <v>35</v>
      </c>
      <c r="V16" s="68" t="s">
        <v>36</v>
      </c>
      <c r="W16" s="68" t="s">
        <v>37</v>
      </c>
      <c r="X16" s="69" t="s">
        <v>38</v>
      </c>
      <c r="Y16" s="70" t="s">
        <v>39</v>
      </c>
    </row>
    <row r="17" spans="1:26" ht="18" customHeight="1" thickTop="1">
      <c r="A17" s="223">
        <v>1</v>
      </c>
      <c r="B17" s="224" t="s">
        <v>265</v>
      </c>
      <c r="C17" s="71" t="s">
        <v>266</v>
      </c>
      <c r="D17" s="72"/>
      <c r="E17" s="73">
        <v>189</v>
      </c>
      <c r="F17" s="73"/>
      <c r="G17" s="73">
        <v>9</v>
      </c>
      <c r="H17" s="73"/>
      <c r="I17" s="73"/>
      <c r="J17" s="73"/>
      <c r="K17" s="73"/>
      <c r="L17" s="73"/>
      <c r="M17" s="73"/>
      <c r="N17" s="74">
        <f>E17+G17+H17+I17+J17-K17-L17-M17</f>
        <v>198</v>
      </c>
      <c r="O17" s="73">
        <v>198</v>
      </c>
      <c r="P17" s="75">
        <f>O17/N17*100</f>
        <v>100</v>
      </c>
      <c r="Q17" s="73">
        <v>100</v>
      </c>
      <c r="R17" s="73">
        <v>6</v>
      </c>
      <c r="S17" s="76">
        <f>N17-O17</f>
        <v>0</v>
      </c>
      <c r="T17" s="77">
        <f t="shared" ref="T17:T80" si="0">S17*100/N17</f>
        <v>0</v>
      </c>
      <c r="U17" s="73"/>
      <c r="V17" s="73"/>
      <c r="W17" s="73"/>
      <c r="X17" s="78"/>
      <c r="Y17" s="79" t="s">
        <v>267</v>
      </c>
    </row>
    <row r="18" spans="1:26" ht="18" customHeight="1">
      <c r="A18" s="223"/>
      <c r="B18" s="224"/>
      <c r="C18" s="71" t="s">
        <v>268</v>
      </c>
      <c r="D18" s="80">
        <f>E18+G17+F17</f>
        <v>213</v>
      </c>
      <c r="E18" s="73">
        <v>204</v>
      </c>
      <c r="F18" s="73"/>
      <c r="G18" s="73">
        <v>1</v>
      </c>
      <c r="H18" s="73">
        <v>1</v>
      </c>
      <c r="I18" s="73">
        <v>1</v>
      </c>
      <c r="J18" s="73">
        <v>3</v>
      </c>
      <c r="K18" s="73">
        <v>2</v>
      </c>
      <c r="L18" s="73"/>
      <c r="M18" s="73">
        <v>1</v>
      </c>
      <c r="N18" s="74">
        <f>E18+G18+H18+I18+J18-K18-L18-M18+F17</f>
        <v>207</v>
      </c>
      <c r="O18" s="73">
        <v>207</v>
      </c>
      <c r="P18" s="81">
        <f t="shared" ref="P18:P22" si="1">O18*100/N18</f>
        <v>100</v>
      </c>
      <c r="Q18" s="73">
        <v>100</v>
      </c>
      <c r="R18" s="73">
        <v>6</v>
      </c>
      <c r="S18" s="76">
        <f>N18-O18</f>
        <v>0</v>
      </c>
      <c r="T18" s="77">
        <f t="shared" si="0"/>
        <v>0</v>
      </c>
      <c r="U18" s="73"/>
      <c r="V18" s="73"/>
      <c r="W18" s="73"/>
      <c r="X18" s="78"/>
      <c r="Y18" s="82"/>
    </row>
    <row r="19" spans="1:26" ht="18" customHeight="1">
      <c r="A19" s="223"/>
      <c r="B19" s="224"/>
      <c r="C19" s="71" t="s">
        <v>269</v>
      </c>
      <c r="D19" s="80">
        <f t="shared" ref="D19:D21" si="2">E19+G18+F18</f>
        <v>212</v>
      </c>
      <c r="E19" s="73">
        <v>211</v>
      </c>
      <c r="F19" s="73"/>
      <c r="G19" s="73"/>
      <c r="H19" s="73">
        <v>1</v>
      </c>
      <c r="I19" s="73"/>
      <c r="J19" s="73">
        <v>1</v>
      </c>
      <c r="K19" s="73">
        <v>4</v>
      </c>
      <c r="L19" s="73"/>
      <c r="M19" s="73">
        <v>2</v>
      </c>
      <c r="N19" s="74">
        <f t="shared" ref="N19:N21" si="3">E19+G19+H19+I19+J19-K19-L19-M19+F18</f>
        <v>207</v>
      </c>
      <c r="O19" s="73">
        <v>207</v>
      </c>
      <c r="P19" s="81">
        <f t="shared" si="1"/>
        <v>100</v>
      </c>
      <c r="Q19" s="73">
        <v>106</v>
      </c>
      <c r="R19" s="73">
        <v>6</v>
      </c>
      <c r="S19" s="76">
        <f t="shared" ref="S19:S21" si="4">N19-O19</f>
        <v>0</v>
      </c>
      <c r="T19" s="77">
        <f t="shared" si="0"/>
        <v>0</v>
      </c>
      <c r="U19" s="73"/>
      <c r="V19" s="73"/>
      <c r="W19" s="73"/>
      <c r="X19" s="78"/>
      <c r="Y19" s="82"/>
    </row>
    <row r="20" spans="1:26" ht="18" customHeight="1">
      <c r="A20" s="223"/>
      <c r="B20" s="224"/>
      <c r="C20" s="71" t="s">
        <v>270</v>
      </c>
      <c r="D20" s="80">
        <f t="shared" si="2"/>
        <v>201</v>
      </c>
      <c r="E20" s="73">
        <v>201</v>
      </c>
      <c r="F20" s="73">
        <v>2</v>
      </c>
      <c r="G20" s="73">
        <v>1</v>
      </c>
      <c r="H20" s="73">
        <v>4</v>
      </c>
      <c r="I20" s="73"/>
      <c r="J20" s="73">
        <v>7</v>
      </c>
      <c r="K20" s="73">
        <v>2</v>
      </c>
      <c r="L20" s="73"/>
      <c r="M20" s="73">
        <v>5</v>
      </c>
      <c r="N20" s="74">
        <f t="shared" si="3"/>
        <v>206</v>
      </c>
      <c r="O20" s="73">
        <v>206</v>
      </c>
      <c r="P20" s="81">
        <f t="shared" si="1"/>
        <v>100</v>
      </c>
      <c r="Q20" s="73">
        <v>111</v>
      </c>
      <c r="R20" s="73">
        <v>6</v>
      </c>
      <c r="S20" s="76">
        <f t="shared" si="4"/>
        <v>0</v>
      </c>
      <c r="T20" s="77">
        <f t="shared" si="0"/>
        <v>0</v>
      </c>
      <c r="U20" s="73"/>
      <c r="V20" s="73"/>
      <c r="W20" s="73"/>
      <c r="X20" s="78"/>
      <c r="Y20" s="82"/>
    </row>
    <row r="21" spans="1:26" ht="18" customHeight="1" thickBot="1">
      <c r="A21" s="223"/>
      <c r="B21" s="224"/>
      <c r="C21" s="71" t="s">
        <v>271</v>
      </c>
      <c r="D21" s="80">
        <f t="shared" si="2"/>
        <v>197</v>
      </c>
      <c r="E21" s="83">
        <v>194</v>
      </c>
      <c r="F21" s="83"/>
      <c r="G21" s="73"/>
      <c r="H21" s="83"/>
      <c r="I21" s="83"/>
      <c r="J21" s="83">
        <v>1</v>
      </c>
      <c r="K21" s="83">
        <v>2</v>
      </c>
      <c r="L21" s="83"/>
      <c r="M21" s="83"/>
      <c r="N21" s="74">
        <f t="shared" si="3"/>
        <v>195</v>
      </c>
      <c r="O21" s="83">
        <v>195</v>
      </c>
      <c r="P21" s="84">
        <f t="shared" si="1"/>
        <v>100</v>
      </c>
      <c r="Q21" s="83">
        <v>107</v>
      </c>
      <c r="R21" s="83">
        <v>6</v>
      </c>
      <c r="S21" s="76">
        <f t="shared" si="4"/>
        <v>0</v>
      </c>
      <c r="T21" s="85">
        <f t="shared" si="0"/>
        <v>0</v>
      </c>
      <c r="U21" s="83"/>
      <c r="V21" s="83"/>
      <c r="W21" s="83"/>
      <c r="X21" s="86"/>
      <c r="Y21" s="87"/>
    </row>
    <row r="22" spans="1:26" ht="18" customHeight="1" thickTop="1" thickBot="1">
      <c r="A22" s="223"/>
      <c r="B22" s="224"/>
      <c r="C22" s="88" t="s">
        <v>58</v>
      </c>
      <c r="D22" s="89">
        <f>SUM(D17:D21)</f>
        <v>823</v>
      </c>
      <c r="E22" s="89">
        <f t="shared" ref="E22:O22" si="5">SUM(E17:E21)</f>
        <v>999</v>
      </c>
      <c r="F22" s="89">
        <f t="shared" si="5"/>
        <v>2</v>
      </c>
      <c r="G22" s="89">
        <f t="shared" si="5"/>
        <v>11</v>
      </c>
      <c r="H22" s="89">
        <f t="shared" si="5"/>
        <v>6</v>
      </c>
      <c r="I22" s="89">
        <f t="shared" si="5"/>
        <v>1</v>
      </c>
      <c r="J22" s="89">
        <f t="shared" si="5"/>
        <v>12</v>
      </c>
      <c r="K22" s="89">
        <f t="shared" si="5"/>
        <v>10</v>
      </c>
      <c r="L22" s="89">
        <f t="shared" si="5"/>
        <v>0</v>
      </c>
      <c r="M22" s="89">
        <f t="shared" si="5"/>
        <v>8</v>
      </c>
      <c r="N22" s="89">
        <f t="shared" si="5"/>
        <v>1013</v>
      </c>
      <c r="O22" s="89">
        <f t="shared" si="5"/>
        <v>1013</v>
      </c>
      <c r="P22" s="90">
        <f t="shared" si="1"/>
        <v>100</v>
      </c>
      <c r="Q22" s="91">
        <f>SUM(Q17:Q21)</f>
        <v>524</v>
      </c>
      <c r="R22" s="91">
        <f>SUM(R17:R21)</f>
        <v>30</v>
      </c>
      <c r="S22" s="91">
        <f>SUM(S17:S21)</f>
        <v>0</v>
      </c>
      <c r="T22" s="92">
        <f t="shared" si="0"/>
        <v>0</v>
      </c>
      <c r="U22" s="91">
        <f>SUM(U17:U21)</f>
        <v>0</v>
      </c>
      <c r="V22" s="91">
        <f>SUM(V17:V21)</f>
        <v>0</v>
      </c>
      <c r="W22" s="91">
        <f>SUM(W17:W21)</f>
        <v>0</v>
      </c>
      <c r="X22" s="93">
        <f>SUM(X17:X21)</f>
        <v>0</v>
      </c>
      <c r="Y22" s="94"/>
      <c r="Z22" s="63" t="s">
        <v>35</v>
      </c>
    </row>
    <row r="23" spans="1:26" ht="18" customHeight="1" thickTop="1">
      <c r="A23" s="223">
        <v>2</v>
      </c>
      <c r="B23" s="224" t="s">
        <v>272</v>
      </c>
      <c r="C23" s="71" t="s">
        <v>266</v>
      </c>
      <c r="D23" s="72"/>
      <c r="E23" s="73">
        <v>130</v>
      </c>
      <c r="F23" s="73"/>
      <c r="G23" s="73">
        <v>4</v>
      </c>
      <c r="H23" s="73"/>
      <c r="I23" s="73"/>
      <c r="J23" s="73"/>
      <c r="K23" s="73">
        <v>1</v>
      </c>
      <c r="L23" s="73"/>
      <c r="M23" s="73"/>
      <c r="N23" s="74">
        <f>E23+G23+H23+I23+J23-K23-L23-M23</f>
        <v>133</v>
      </c>
      <c r="O23" s="73">
        <v>133</v>
      </c>
      <c r="P23" s="75">
        <f>O23/N23*100</f>
        <v>100</v>
      </c>
      <c r="Q23" s="73">
        <v>70</v>
      </c>
      <c r="R23" s="73">
        <v>4</v>
      </c>
      <c r="S23" s="76">
        <f>N23-O23</f>
        <v>0</v>
      </c>
      <c r="T23" s="77">
        <f t="shared" si="0"/>
        <v>0</v>
      </c>
      <c r="U23" s="73"/>
      <c r="V23" s="73"/>
      <c r="W23" s="73"/>
      <c r="X23" s="78"/>
      <c r="Y23" s="79" t="s">
        <v>267</v>
      </c>
    </row>
    <row r="24" spans="1:26" ht="18" customHeight="1">
      <c r="A24" s="223"/>
      <c r="B24" s="224"/>
      <c r="C24" s="71" t="s">
        <v>268</v>
      </c>
      <c r="D24" s="80">
        <f>E24+G23+F23</f>
        <v>133</v>
      </c>
      <c r="E24" s="73">
        <v>129</v>
      </c>
      <c r="F24" s="73"/>
      <c r="G24" s="73"/>
      <c r="H24" s="73">
        <v>2</v>
      </c>
      <c r="I24" s="73">
        <v>1</v>
      </c>
      <c r="J24" s="73">
        <v>4</v>
      </c>
      <c r="K24" s="73">
        <v>2</v>
      </c>
      <c r="L24" s="73"/>
      <c r="M24" s="73"/>
      <c r="N24" s="74">
        <f>E24+G24+H24+I24+J24-K24-L24-M24+F23</f>
        <v>134</v>
      </c>
      <c r="O24" s="73">
        <v>134</v>
      </c>
      <c r="P24" s="81">
        <f t="shared" ref="P24:P28" si="6">O24*100/N24</f>
        <v>100</v>
      </c>
      <c r="Q24" s="73">
        <v>63</v>
      </c>
      <c r="R24" s="73">
        <v>4</v>
      </c>
      <c r="S24" s="76">
        <f>N24-O24</f>
        <v>0</v>
      </c>
      <c r="T24" s="77">
        <f t="shared" si="0"/>
        <v>0</v>
      </c>
      <c r="U24" s="73"/>
      <c r="V24" s="73"/>
      <c r="W24" s="73"/>
      <c r="X24" s="78"/>
      <c r="Y24" s="82"/>
    </row>
    <row r="25" spans="1:26" ht="18" customHeight="1">
      <c r="A25" s="223"/>
      <c r="B25" s="224"/>
      <c r="C25" s="71" t="s">
        <v>269</v>
      </c>
      <c r="D25" s="80">
        <f t="shared" ref="D25:D27" si="7">E25+G24+F24</f>
        <v>128</v>
      </c>
      <c r="E25" s="73">
        <v>128</v>
      </c>
      <c r="F25" s="73"/>
      <c r="G25" s="73">
        <v>2</v>
      </c>
      <c r="H25" s="73">
        <v>2</v>
      </c>
      <c r="I25" s="73"/>
      <c r="J25" s="73">
        <v>3</v>
      </c>
      <c r="K25" s="73">
        <v>2</v>
      </c>
      <c r="L25" s="73"/>
      <c r="M25" s="73"/>
      <c r="N25" s="74">
        <f t="shared" ref="N25:N27" si="8">E25+G25+H25+I25+J25-K25-L25-M25+F24</f>
        <v>133</v>
      </c>
      <c r="O25" s="73">
        <v>133</v>
      </c>
      <c r="P25" s="81">
        <f t="shared" si="6"/>
        <v>100</v>
      </c>
      <c r="Q25" s="73">
        <v>71</v>
      </c>
      <c r="R25" s="73">
        <v>4</v>
      </c>
      <c r="S25" s="76">
        <f t="shared" ref="S25:S27" si="9">N25-O25</f>
        <v>0</v>
      </c>
      <c r="T25" s="77">
        <f t="shared" si="0"/>
        <v>0</v>
      </c>
      <c r="U25" s="73"/>
      <c r="V25" s="73"/>
      <c r="W25" s="73"/>
      <c r="X25" s="78"/>
      <c r="Y25" s="82"/>
    </row>
    <row r="26" spans="1:26" ht="18" customHeight="1">
      <c r="A26" s="223"/>
      <c r="B26" s="224"/>
      <c r="C26" s="71" t="s">
        <v>270</v>
      </c>
      <c r="D26" s="80">
        <f t="shared" si="7"/>
        <v>134</v>
      </c>
      <c r="E26" s="73">
        <v>132</v>
      </c>
      <c r="F26" s="73"/>
      <c r="G26" s="73"/>
      <c r="H26" s="73">
        <v>2</v>
      </c>
      <c r="I26" s="73">
        <v>1</v>
      </c>
      <c r="J26" s="73">
        <v>5</v>
      </c>
      <c r="K26" s="73">
        <v>3</v>
      </c>
      <c r="L26" s="73">
        <v>1</v>
      </c>
      <c r="M26" s="73">
        <v>1</v>
      </c>
      <c r="N26" s="74">
        <f t="shared" si="8"/>
        <v>135</v>
      </c>
      <c r="O26" s="73">
        <v>135</v>
      </c>
      <c r="P26" s="81">
        <f t="shared" si="6"/>
        <v>100</v>
      </c>
      <c r="Q26" s="73">
        <v>64</v>
      </c>
      <c r="R26" s="73">
        <v>4</v>
      </c>
      <c r="S26" s="76">
        <f t="shared" si="9"/>
        <v>0</v>
      </c>
      <c r="T26" s="77">
        <f t="shared" si="0"/>
        <v>0</v>
      </c>
      <c r="U26" s="73"/>
      <c r="V26" s="73"/>
      <c r="W26" s="73"/>
      <c r="X26" s="78"/>
      <c r="Y26" s="82"/>
    </row>
    <row r="27" spans="1:26" ht="18" customHeight="1" thickBot="1">
      <c r="A27" s="223"/>
      <c r="B27" s="224"/>
      <c r="C27" s="71" t="s">
        <v>271</v>
      </c>
      <c r="D27" s="80">
        <f t="shared" si="7"/>
        <v>131</v>
      </c>
      <c r="E27" s="83">
        <v>131</v>
      </c>
      <c r="F27" s="83"/>
      <c r="G27" s="73"/>
      <c r="H27" s="83">
        <v>1</v>
      </c>
      <c r="I27" s="83"/>
      <c r="J27" s="83">
        <v>2</v>
      </c>
      <c r="K27" s="83">
        <v>2</v>
      </c>
      <c r="L27" s="83"/>
      <c r="M27" s="83"/>
      <c r="N27" s="74">
        <f t="shared" si="8"/>
        <v>132</v>
      </c>
      <c r="O27" s="83">
        <v>132</v>
      </c>
      <c r="P27" s="84">
        <f t="shared" si="6"/>
        <v>100</v>
      </c>
      <c r="Q27" s="83">
        <v>54</v>
      </c>
      <c r="R27" s="83">
        <v>4</v>
      </c>
      <c r="S27" s="76">
        <f t="shared" si="9"/>
        <v>0</v>
      </c>
      <c r="T27" s="85">
        <f t="shared" si="0"/>
        <v>0</v>
      </c>
      <c r="U27" s="83"/>
      <c r="V27" s="83"/>
      <c r="W27" s="83"/>
      <c r="X27" s="86"/>
      <c r="Y27" s="87"/>
    </row>
    <row r="28" spans="1:26" ht="18" customHeight="1" thickTop="1" thickBot="1">
      <c r="A28" s="223"/>
      <c r="B28" s="224"/>
      <c r="C28" s="88" t="s">
        <v>58</v>
      </c>
      <c r="D28" s="89">
        <f>SUM(D23:D27)</f>
        <v>526</v>
      </c>
      <c r="E28" s="89">
        <f t="shared" ref="E28:O28" si="10">SUM(E23:E27)</f>
        <v>650</v>
      </c>
      <c r="F28" s="89">
        <f t="shared" si="10"/>
        <v>0</v>
      </c>
      <c r="G28" s="89">
        <f t="shared" si="10"/>
        <v>6</v>
      </c>
      <c r="H28" s="89">
        <f t="shared" si="10"/>
        <v>7</v>
      </c>
      <c r="I28" s="89">
        <f t="shared" si="10"/>
        <v>2</v>
      </c>
      <c r="J28" s="89">
        <f t="shared" si="10"/>
        <v>14</v>
      </c>
      <c r="K28" s="89">
        <f t="shared" si="10"/>
        <v>10</v>
      </c>
      <c r="L28" s="89">
        <f t="shared" si="10"/>
        <v>1</v>
      </c>
      <c r="M28" s="89">
        <f t="shared" si="10"/>
        <v>1</v>
      </c>
      <c r="N28" s="89">
        <f t="shared" si="10"/>
        <v>667</v>
      </c>
      <c r="O28" s="89">
        <f t="shared" si="10"/>
        <v>667</v>
      </c>
      <c r="P28" s="90">
        <f t="shared" si="6"/>
        <v>100</v>
      </c>
      <c r="Q28" s="91">
        <f>SUM(Q23:Q27)</f>
        <v>322</v>
      </c>
      <c r="R28" s="91">
        <f>SUM(R23:R27)</f>
        <v>20</v>
      </c>
      <c r="S28" s="91">
        <f>SUM(S23:S27)</f>
        <v>0</v>
      </c>
      <c r="T28" s="92">
        <f t="shared" si="0"/>
        <v>0</v>
      </c>
      <c r="U28" s="91">
        <f>SUM(U23:U27)</f>
        <v>0</v>
      </c>
      <c r="V28" s="91">
        <f>SUM(V23:V27)</f>
        <v>0</v>
      </c>
      <c r="W28" s="91">
        <f>SUM(W23:W27)</f>
        <v>0</v>
      </c>
      <c r="X28" s="93">
        <f>SUM(X23:X27)</f>
        <v>0</v>
      </c>
      <c r="Y28" s="94"/>
      <c r="Z28" s="63" t="s">
        <v>35</v>
      </c>
    </row>
    <row r="29" spans="1:26" ht="18" customHeight="1" thickTop="1">
      <c r="A29" s="223">
        <v>3</v>
      </c>
      <c r="B29" s="224" t="s">
        <v>273</v>
      </c>
      <c r="C29" s="71" t="s">
        <v>266</v>
      </c>
      <c r="D29" s="72"/>
      <c r="E29" s="73">
        <v>52</v>
      </c>
      <c r="F29" s="73">
        <v>0</v>
      </c>
      <c r="G29" s="73">
        <v>1</v>
      </c>
      <c r="H29" s="73"/>
      <c r="I29" s="73"/>
      <c r="J29" s="73"/>
      <c r="K29" s="73"/>
      <c r="L29" s="73"/>
      <c r="M29" s="73"/>
      <c r="N29" s="74">
        <f>E29+G29+H29+I29+J29-K29-L29-M29</f>
        <v>53</v>
      </c>
      <c r="O29" s="73">
        <v>53</v>
      </c>
      <c r="P29" s="75">
        <f>O29/N29*100</f>
        <v>100</v>
      </c>
      <c r="Q29" s="73">
        <v>28</v>
      </c>
      <c r="R29" s="73">
        <v>2</v>
      </c>
      <c r="S29" s="76">
        <f>N29-O29</f>
        <v>0</v>
      </c>
      <c r="T29" s="77">
        <f t="shared" si="0"/>
        <v>0</v>
      </c>
      <c r="U29" s="73"/>
      <c r="V29" s="73"/>
      <c r="W29" s="73"/>
      <c r="X29" s="78"/>
      <c r="Y29" s="79" t="s">
        <v>267</v>
      </c>
    </row>
    <row r="30" spans="1:26" ht="18" customHeight="1">
      <c r="A30" s="223"/>
      <c r="B30" s="224"/>
      <c r="C30" s="71" t="s">
        <v>268</v>
      </c>
      <c r="D30" s="80">
        <f>E30+G29+F29</f>
        <v>47</v>
      </c>
      <c r="E30" s="73">
        <v>46</v>
      </c>
      <c r="F30" s="73"/>
      <c r="G30" s="73"/>
      <c r="H30" s="73"/>
      <c r="I30" s="73"/>
      <c r="J30" s="73">
        <v>1</v>
      </c>
      <c r="K30" s="73"/>
      <c r="L30" s="73"/>
      <c r="M30" s="73">
        <v>3</v>
      </c>
      <c r="N30" s="74">
        <f>E30+G30+H30+I30+J30-K30-L30-M30+F29</f>
        <v>44</v>
      </c>
      <c r="O30" s="73">
        <v>44</v>
      </c>
      <c r="P30" s="81">
        <f t="shared" ref="P30:P34" si="11">O30*100/N30</f>
        <v>100</v>
      </c>
      <c r="Q30" s="73">
        <v>18</v>
      </c>
      <c r="R30" s="73">
        <v>2</v>
      </c>
      <c r="S30" s="76">
        <f>N30-O30</f>
        <v>0</v>
      </c>
      <c r="T30" s="77">
        <f t="shared" si="0"/>
        <v>0</v>
      </c>
      <c r="U30" s="73"/>
      <c r="V30" s="73"/>
      <c r="W30" s="73"/>
      <c r="X30" s="78"/>
      <c r="Y30" s="82"/>
    </row>
    <row r="31" spans="1:26" ht="18" customHeight="1">
      <c r="A31" s="223"/>
      <c r="B31" s="224"/>
      <c r="C31" s="71" t="s">
        <v>269</v>
      </c>
      <c r="D31" s="80">
        <f t="shared" ref="D31:D33" si="12">E31+G30+F30</f>
        <v>44</v>
      </c>
      <c r="E31" s="73">
        <v>44</v>
      </c>
      <c r="F31" s="73"/>
      <c r="G31" s="73"/>
      <c r="H31" s="73"/>
      <c r="I31" s="73"/>
      <c r="J31" s="73"/>
      <c r="K31" s="73"/>
      <c r="L31" s="73"/>
      <c r="M31" s="73"/>
      <c r="N31" s="74">
        <f t="shared" ref="N31:N33" si="13">E31+G31+H31+I31+J31-K31-L31-M31+F30</f>
        <v>44</v>
      </c>
      <c r="O31" s="73">
        <v>44</v>
      </c>
      <c r="P31" s="81">
        <f t="shared" si="11"/>
        <v>100</v>
      </c>
      <c r="Q31" s="95">
        <v>24</v>
      </c>
      <c r="R31" s="73">
        <v>2</v>
      </c>
      <c r="S31" s="76">
        <f t="shared" ref="S31:S33" si="14">N31-O31</f>
        <v>0</v>
      </c>
      <c r="T31" s="77">
        <f t="shared" si="0"/>
        <v>0</v>
      </c>
      <c r="U31" s="73"/>
      <c r="V31" s="73"/>
      <c r="W31" s="73"/>
      <c r="X31" s="78"/>
      <c r="Y31" s="82"/>
    </row>
    <row r="32" spans="1:26" ht="18" customHeight="1">
      <c r="A32" s="223"/>
      <c r="B32" s="224"/>
      <c r="C32" s="71" t="s">
        <v>270</v>
      </c>
      <c r="D32" s="80">
        <f t="shared" si="12"/>
        <v>47</v>
      </c>
      <c r="E32" s="73">
        <v>47</v>
      </c>
      <c r="F32" s="73"/>
      <c r="G32" s="73"/>
      <c r="H32" s="73"/>
      <c r="I32" s="73"/>
      <c r="J32" s="73"/>
      <c r="K32" s="73"/>
      <c r="L32" s="73">
        <v>1</v>
      </c>
      <c r="M32" s="73">
        <v>2</v>
      </c>
      <c r="N32" s="74">
        <f t="shared" si="13"/>
        <v>44</v>
      </c>
      <c r="O32" s="73">
        <v>44</v>
      </c>
      <c r="P32" s="81">
        <f t="shared" si="11"/>
        <v>100</v>
      </c>
      <c r="Q32" s="73">
        <v>21</v>
      </c>
      <c r="R32" s="73">
        <v>2</v>
      </c>
      <c r="S32" s="76">
        <f t="shared" si="14"/>
        <v>0</v>
      </c>
      <c r="T32" s="77">
        <f t="shared" si="0"/>
        <v>0</v>
      </c>
      <c r="U32" s="73"/>
      <c r="V32" s="73"/>
      <c r="W32" s="73"/>
      <c r="X32" s="78"/>
      <c r="Y32" s="82"/>
    </row>
    <row r="33" spans="1:26" ht="18" customHeight="1" thickBot="1">
      <c r="A33" s="223"/>
      <c r="B33" s="224"/>
      <c r="C33" s="71" t="s">
        <v>271</v>
      </c>
      <c r="D33" s="80">
        <f t="shared" si="12"/>
        <v>74</v>
      </c>
      <c r="E33" s="83">
        <v>74</v>
      </c>
      <c r="F33" s="83"/>
      <c r="G33" s="73"/>
      <c r="H33" s="83"/>
      <c r="I33" s="83"/>
      <c r="J33" s="83"/>
      <c r="K33" s="83"/>
      <c r="L33" s="83">
        <v>1</v>
      </c>
      <c r="M33" s="83">
        <v>1</v>
      </c>
      <c r="N33" s="74">
        <f t="shared" si="13"/>
        <v>72</v>
      </c>
      <c r="O33" s="83">
        <v>72</v>
      </c>
      <c r="P33" s="84">
        <f t="shared" si="11"/>
        <v>100</v>
      </c>
      <c r="Q33" s="83">
        <v>31</v>
      </c>
      <c r="R33" s="83">
        <v>3</v>
      </c>
      <c r="S33" s="76">
        <f t="shared" si="14"/>
        <v>0</v>
      </c>
      <c r="T33" s="85">
        <f t="shared" si="0"/>
        <v>0</v>
      </c>
      <c r="U33" s="83"/>
      <c r="V33" s="83"/>
      <c r="W33" s="83"/>
      <c r="X33" s="86"/>
      <c r="Y33" s="87"/>
    </row>
    <row r="34" spans="1:26" ht="18" customHeight="1" thickTop="1" thickBot="1">
      <c r="A34" s="223"/>
      <c r="B34" s="224"/>
      <c r="C34" s="88" t="s">
        <v>58</v>
      </c>
      <c r="D34" s="89">
        <f>SUM(D29:D33)</f>
        <v>212</v>
      </c>
      <c r="E34" s="89">
        <f t="shared" ref="E34:O34" si="15">SUM(E29:E33)</f>
        <v>263</v>
      </c>
      <c r="F34" s="89">
        <f t="shared" si="15"/>
        <v>0</v>
      </c>
      <c r="G34" s="89">
        <f t="shared" si="15"/>
        <v>1</v>
      </c>
      <c r="H34" s="89">
        <f t="shared" si="15"/>
        <v>0</v>
      </c>
      <c r="I34" s="89">
        <f t="shared" si="15"/>
        <v>0</v>
      </c>
      <c r="J34" s="89">
        <f t="shared" si="15"/>
        <v>1</v>
      </c>
      <c r="K34" s="89">
        <f t="shared" si="15"/>
        <v>0</v>
      </c>
      <c r="L34" s="89">
        <f t="shared" si="15"/>
        <v>2</v>
      </c>
      <c r="M34" s="89">
        <f t="shared" si="15"/>
        <v>6</v>
      </c>
      <c r="N34" s="89">
        <f t="shared" si="15"/>
        <v>257</v>
      </c>
      <c r="O34" s="89">
        <f t="shared" si="15"/>
        <v>257</v>
      </c>
      <c r="P34" s="90">
        <f t="shared" si="11"/>
        <v>100</v>
      </c>
      <c r="Q34" s="91">
        <f>SUM(Q29:Q33)</f>
        <v>122</v>
      </c>
      <c r="R34" s="91">
        <f>SUM(R29:R33)</f>
        <v>11</v>
      </c>
      <c r="S34" s="91">
        <f>SUM(S29:S33)</f>
        <v>0</v>
      </c>
      <c r="T34" s="92">
        <f t="shared" si="0"/>
        <v>0</v>
      </c>
      <c r="U34" s="91">
        <f>SUM(U29:U33)</f>
        <v>0</v>
      </c>
      <c r="V34" s="91">
        <f>SUM(V29:V33)</f>
        <v>0</v>
      </c>
      <c r="W34" s="91">
        <f>SUM(W29:W33)</f>
        <v>0</v>
      </c>
      <c r="X34" s="93">
        <f>SUM(X29:X33)</f>
        <v>0</v>
      </c>
      <c r="Y34" s="94"/>
      <c r="Z34" s="63" t="s">
        <v>35</v>
      </c>
    </row>
    <row r="35" spans="1:26" ht="18" customHeight="1" thickTop="1">
      <c r="A35" s="223">
        <v>4</v>
      </c>
      <c r="B35" s="224" t="s">
        <v>274</v>
      </c>
      <c r="C35" s="71" t="s">
        <v>266</v>
      </c>
      <c r="D35" s="72"/>
      <c r="E35" s="73">
        <v>105</v>
      </c>
      <c r="F35" s="73"/>
      <c r="G35" s="73">
        <v>7</v>
      </c>
      <c r="H35" s="73"/>
      <c r="I35" s="73"/>
      <c r="J35" s="73"/>
      <c r="K35" s="73">
        <v>1</v>
      </c>
      <c r="L35" s="73"/>
      <c r="M35" s="73"/>
      <c r="N35" s="74">
        <f>E35+G35+H35+I35+J35-K35-L35-M35</f>
        <v>111</v>
      </c>
      <c r="O35" s="73">
        <v>111</v>
      </c>
      <c r="P35" s="75">
        <f>O35/N35*100</f>
        <v>100</v>
      </c>
      <c r="Q35" s="73">
        <v>58</v>
      </c>
      <c r="R35" s="73">
        <v>4</v>
      </c>
      <c r="S35" s="76">
        <f>N35-O35</f>
        <v>0</v>
      </c>
      <c r="T35" s="77">
        <f t="shared" si="0"/>
        <v>0</v>
      </c>
      <c r="U35" s="73"/>
      <c r="V35" s="73"/>
      <c r="W35" s="73"/>
      <c r="X35" s="78"/>
      <c r="Y35" s="79" t="s">
        <v>267</v>
      </c>
    </row>
    <row r="36" spans="1:26" ht="18" customHeight="1">
      <c r="A36" s="223"/>
      <c r="B36" s="224"/>
      <c r="C36" s="71" t="s">
        <v>268</v>
      </c>
      <c r="D36" s="80">
        <f>E36+G35+F35</f>
        <v>95</v>
      </c>
      <c r="E36" s="73">
        <v>88</v>
      </c>
      <c r="F36" s="73"/>
      <c r="G36" s="73">
        <v>2</v>
      </c>
      <c r="H36" s="73">
        <v>3</v>
      </c>
      <c r="I36" s="73"/>
      <c r="J36" s="73"/>
      <c r="K36" s="73"/>
      <c r="L36" s="73"/>
      <c r="M36" s="73">
        <v>1</v>
      </c>
      <c r="N36" s="74">
        <f>E36+G36+H36+I36+J36-K36-L36-M36+F35</f>
        <v>92</v>
      </c>
      <c r="O36" s="73">
        <v>92</v>
      </c>
      <c r="P36" s="81">
        <f t="shared" ref="P36:P40" si="16">O36*100/N36</f>
        <v>100</v>
      </c>
      <c r="Q36" s="73">
        <v>38</v>
      </c>
      <c r="R36" s="73">
        <v>4</v>
      </c>
      <c r="S36" s="76">
        <f>N36-O36</f>
        <v>0</v>
      </c>
      <c r="T36" s="77">
        <f t="shared" si="0"/>
        <v>0</v>
      </c>
      <c r="U36" s="73"/>
      <c r="V36" s="73"/>
      <c r="W36" s="73"/>
      <c r="X36" s="78"/>
      <c r="Y36" s="82"/>
    </row>
    <row r="37" spans="1:26" ht="18" customHeight="1">
      <c r="A37" s="223"/>
      <c r="B37" s="224"/>
      <c r="C37" s="71" t="s">
        <v>269</v>
      </c>
      <c r="D37" s="80">
        <f t="shared" ref="D37:D39" si="17">E37+G36+F36</f>
        <v>107</v>
      </c>
      <c r="E37" s="73">
        <v>105</v>
      </c>
      <c r="F37" s="73"/>
      <c r="G37" s="73"/>
      <c r="H37" s="73"/>
      <c r="I37" s="73"/>
      <c r="J37" s="73"/>
      <c r="K37" s="73">
        <v>1</v>
      </c>
      <c r="L37" s="73">
        <v>1</v>
      </c>
      <c r="M37" s="73">
        <v>3</v>
      </c>
      <c r="N37" s="74">
        <f t="shared" ref="N37:N39" si="18">E37+G37+H37+I37+J37-K37-L37-M37+F36</f>
        <v>100</v>
      </c>
      <c r="O37" s="73">
        <v>100</v>
      </c>
      <c r="P37" s="81">
        <f t="shared" si="16"/>
        <v>100</v>
      </c>
      <c r="Q37" s="73">
        <v>42</v>
      </c>
      <c r="R37" s="73">
        <v>4</v>
      </c>
      <c r="S37" s="76">
        <f t="shared" ref="S37:S39" si="19">N37-O37</f>
        <v>0</v>
      </c>
      <c r="T37" s="77">
        <f t="shared" si="0"/>
        <v>0</v>
      </c>
      <c r="U37" s="73"/>
      <c r="V37" s="73"/>
      <c r="W37" s="73"/>
      <c r="X37" s="78"/>
      <c r="Y37" s="82"/>
    </row>
    <row r="38" spans="1:26" ht="18" customHeight="1">
      <c r="A38" s="223"/>
      <c r="B38" s="224"/>
      <c r="C38" s="71" t="s">
        <v>270</v>
      </c>
      <c r="D38" s="80">
        <f t="shared" si="17"/>
        <v>100</v>
      </c>
      <c r="E38" s="73">
        <v>100</v>
      </c>
      <c r="F38" s="73"/>
      <c r="G38" s="73"/>
      <c r="H38" s="73"/>
      <c r="I38" s="73">
        <v>1</v>
      </c>
      <c r="J38" s="73">
        <v>3</v>
      </c>
      <c r="K38" s="73">
        <v>4</v>
      </c>
      <c r="L38" s="73"/>
      <c r="M38" s="73">
        <v>3</v>
      </c>
      <c r="N38" s="74">
        <f t="shared" si="18"/>
        <v>97</v>
      </c>
      <c r="O38" s="73">
        <v>97</v>
      </c>
      <c r="P38" s="81">
        <f t="shared" si="16"/>
        <v>100</v>
      </c>
      <c r="Q38" s="73">
        <v>44</v>
      </c>
      <c r="R38" s="73">
        <v>4</v>
      </c>
      <c r="S38" s="76">
        <f t="shared" si="19"/>
        <v>0</v>
      </c>
      <c r="T38" s="77">
        <f t="shared" si="0"/>
        <v>0</v>
      </c>
      <c r="U38" s="73"/>
      <c r="V38" s="73"/>
      <c r="W38" s="73"/>
      <c r="X38" s="78"/>
      <c r="Y38" s="82"/>
    </row>
    <row r="39" spans="1:26" ht="18" customHeight="1" thickBot="1">
      <c r="A39" s="223"/>
      <c r="B39" s="224"/>
      <c r="C39" s="71" t="s">
        <v>271</v>
      </c>
      <c r="D39" s="80">
        <f t="shared" si="17"/>
        <v>102</v>
      </c>
      <c r="E39" s="83">
        <v>102</v>
      </c>
      <c r="F39" s="83"/>
      <c r="G39" s="73"/>
      <c r="H39" s="83">
        <v>2</v>
      </c>
      <c r="I39" s="83"/>
      <c r="J39" s="83">
        <v>17</v>
      </c>
      <c r="K39" s="83">
        <v>1</v>
      </c>
      <c r="L39" s="83">
        <v>1</v>
      </c>
      <c r="M39" s="83">
        <v>1</v>
      </c>
      <c r="N39" s="74">
        <f t="shared" si="18"/>
        <v>118</v>
      </c>
      <c r="O39" s="83">
        <v>118</v>
      </c>
      <c r="P39" s="84">
        <f t="shared" si="16"/>
        <v>100</v>
      </c>
      <c r="Q39" s="83">
        <v>61</v>
      </c>
      <c r="R39" s="83">
        <v>5</v>
      </c>
      <c r="S39" s="76">
        <f t="shared" si="19"/>
        <v>0</v>
      </c>
      <c r="T39" s="85">
        <f t="shared" si="0"/>
        <v>0</v>
      </c>
      <c r="U39" s="83"/>
      <c r="V39" s="83"/>
      <c r="W39" s="83"/>
      <c r="X39" s="86"/>
      <c r="Y39" s="87"/>
    </row>
    <row r="40" spans="1:26" ht="18" customHeight="1" thickTop="1" thickBot="1">
      <c r="A40" s="223"/>
      <c r="B40" s="224"/>
      <c r="C40" s="88" t="s">
        <v>58</v>
      </c>
      <c r="D40" s="89">
        <f>SUM(D35:D39)</f>
        <v>404</v>
      </c>
      <c r="E40" s="89">
        <f t="shared" ref="E40:O40" si="20">SUM(E35:E39)</f>
        <v>500</v>
      </c>
      <c r="F40" s="89">
        <f t="shared" si="20"/>
        <v>0</v>
      </c>
      <c r="G40" s="89">
        <f t="shared" si="20"/>
        <v>9</v>
      </c>
      <c r="H40" s="89">
        <f t="shared" si="20"/>
        <v>5</v>
      </c>
      <c r="I40" s="89">
        <f t="shared" si="20"/>
        <v>1</v>
      </c>
      <c r="J40" s="89">
        <f t="shared" si="20"/>
        <v>20</v>
      </c>
      <c r="K40" s="89">
        <f t="shared" si="20"/>
        <v>7</v>
      </c>
      <c r="L40" s="89">
        <f t="shared" si="20"/>
        <v>2</v>
      </c>
      <c r="M40" s="89">
        <f t="shared" si="20"/>
        <v>8</v>
      </c>
      <c r="N40" s="89">
        <f t="shared" si="20"/>
        <v>518</v>
      </c>
      <c r="O40" s="89">
        <f t="shared" si="20"/>
        <v>518</v>
      </c>
      <c r="P40" s="90">
        <f t="shared" si="16"/>
        <v>100</v>
      </c>
      <c r="Q40" s="91">
        <f>SUM(Q35:Q39)</f>
        <v>243</v>
      </c>
      <c r="R40" s="91">
        <f>SUM(R35:R39)</f>
        <v>21</v>
      </c>
      <c r="S40" s="91">
        <f>SUM(S35:S39)</f>
        <v>0</v>
      </c>
      <c r="T40" s="92">
        <f t="shared" si="0"/>
        <v>0</v>
      </c>
      <c r="U40" s="91">
        <f>SUM(U35:U39)</f>
        <v>0</v>
      </c>
      <c r="V40" s="91">
        <f>SUM(V35:V39)</f>
        <v>0</v>
      </c>
      <c r="W40" s="91">
        <f>SUM(W35:W39)</f>
        <v>0</v>
      </c>
      <c r="X40" s="93">
        <f>SUM(X35:X39)</f>
        <v>0</v>
      </c>
      <c r="Y40" s="94"/>
      <c r="Z40" s="63" t="s">
        <v>35</v>
      </c>
    </row>
    <row r="41" spans="1:26" ht="18" customHeight="1" thickTop="1">
      <c r="A41" s="223">
        <v>5</v>
      </c>
      <c r="B41" s="224" t="s">
        <v>275</v>
      </c>
      <c r="C41" s="71" t="s">
        <v>266</v>
      </c>
      <c r="D41" s="72"/>
      <c r="E41" s="73">
        <v>96</v>
      </c>
      <c r="F41" s="73"/>
      <c r="G41" s="73">
        <v>3</v>
      </c>
      <c r="H41" s="73"/>
      <c r="I41" s="73"/>
      <c r="J41" s="73"/>
      <c r="K41" s="73"/>
      <c r="L41" s="73"/>
      <c r="M41" s="73"/>
      <c r="N41" s="74">
        <f>E41+G41+H41+I41+J41-K41-L41-M41</f>
        <v>99</v>
      </c>
      <c r="O41" s="73">
        <v>99</v>
      </c>
      <c r="P41" s="75">
        <f>O41/N41*100</f>
        <v>100</v>
      </c>
      <c r="Q41" s="73">
        <v>51</v>
      </c>
      <c r="R41" s="73">
        <v>3</v>
      </c>
      <c r="S41" s="76">
        <f>N41-O41</f>
        <v>0</v>
      </c>
      <c r="T41" s="77">
        <f t="shared" si="0"/>
        <v>0</v>
      </c>
      <c r="U41" s="73"/>
      <c r="V41" s="73"/>
      <c r="W41" s="73"/>
      <c r="X41" s="78"/>
      <c r="Y41" s="79" t="s">
        <v>267</v>
      </c>
    </row>
    <row r="42" spans="1:26" ht="18" customHeight="1">
      <c r="A42" s="223"/>
      <c r="B42" s="224"/>
      <c r="C42" s="71" t="s">
        <v>268</v>
      </c>
      <c r="D42" s="80">
        <f>E42+G41+F41</f>
        <v>95</v>
      </c>
      <c r="E42" s="73">
        <v>92</v>
      </c>
      <c r="F42" s="73">
        <v>2</v>
      </c>
      <c r="G42" s="73">
        <v>1</v>
      </c>
      <c r="H42" s="73">
        <v>2</v>
      </c>
      <c r="I42" s="73">
        <v>2</v>
      </c>
      <c r="J42" s="73"/>
      <c r="K42" s="73">
        <v>1</v>
      </c>
      <c r="L42" s="73"/>
      <c r="M42" s="73">
        <v>2</v>
      </c>
      <c r="N42" s="74">
        <f>E42+G42+H42+I42+J42-K42-L42-M42+F41</f>
        <v>94</v>
      </c>
      <c r="O42" s="73">
        <v>94</v>
      </c>
      <c r="P42" s="81">
        <f t="shared" ref="P42:P46" si="21">O42*100/N42</f>
        <v>100</v>
      </c>
      <c r="Q42" s="73">
        <v>44</v>
      </c>
      <c r="R42" s="73">
        <v>4</v>
      </c>
      <c r="S42" s="76">
        <f>N42-O42</f>
        <v>0</v>
      </c>
      <c r="T42" s="77">
        <f t="shared" si="0"/>
        <v>0</v>
      </c>
      <c r="U42" s="73"/>
      <c r="V42" s="73"/>
      <c r="W42" s="73"/>
      <c r="X42" s="78"/>
      <c r="Y42" s="82"/>
    </row>
    <row r="43" spans="1:26" ht="18" customHeight="1">
      <c r="A43" s="223"/>
      <c r="B43" s="224"/>
      <c r="C43" s="71" t="s">
        <v>269</v>
      </c>
      <c r="D43" s="80">
        <f t="shared" ref="D43:D45" si="22">E43+G42+F42</f>
        <v>96</v>
      </c>
      <c r="E43" s="73">
        <v>93</v>
      </c>
      <c r="F43" s="73"/>
      <c r="G43" s="73">
        <v>1</v>
      </c>
      <c r="H43" s="73"/>
      <c r="I43" s="73">
        <v>1</v>
      </c>
      <c r="J43" s="73">
        <v>1</v>
      </c>
      <c r="K43" s="73">
        <v>1</v>
      </c>
      <c r="L43" s="73"/>
      <c r="M43" s="73">
        <v>1</v>
      </c>
      <c r="N43" s="74">
        <f t="shared" ref="N43:N45" si="23">E43+G43+H43+I43+J43-K43-L43-M43+F42</f>
        <v>96</v>
      </c>
      <c r="O43" s="73">
        <v>96</v>
      </c>
      <c r="P43" s="81">
        <f t="shared" si="21"/>
        <v>100</v>
      </c>
      <c r="Q43" s="73">
        <v>50</v>
      </c>
      <c r="R43" s="73">
        <v>4</v>
      </c>
      <c r="S43" s="76">
        <f t="shared" ref="S43:S45" si="24">N43-O43</f>
        <v>0</v>
      </c>
      <c r="T43" s="77">
        <f t="shared" si="0"/>
        <v>0</v>
      </c>
      <c r="U43" s="73"/>
      <c r="V43" s="73"/>
      <c r="W43" s="73"/>
      <c r="X43" s="78"/>
      <c r="Y43" s="82"/>
    </row>
    <row r="44" spans="1:26" ht="18" customHeight="1">
      <c r="A44" s="223"/>
      <c r="B44" s="224"/>
      <c r="C44" s="71" t="s">
        <v>270</v>
      </c>
      <c r="D44" s="80">
        <f t="shared" si="22"/>
        <v>99</v>
      </c>
      <c r="E44" s="73">
        <v>98</v>
      </c>
      <c r="F44" s="73"/>
      <c r="G44" s="73"/>
      <c r="H44" s="73">
        <v>1</v>
      </c>
      <c r="I44" s="73"/>
      <c r="J44" s="73">
        <v>1</v>
      </c>
      <c r="K44" s="73">
        <v>1</v>
      </c>
      <c r="L44" s="73"/>
      <c r="M44" s="73">
        <v>2</v>
      </c>
      <c r="N44" s="74">
        <f t="shared" si="23"/>
        <v>97</v>
      </c>
      <c r="O44" s="73">
        <v>97</v>
      </c>
      <c r="P44" s="81">
        <f t="shared" si="21"/>
        <v>100</v>
      </c>
      <c r="Q44" s="73">
        <v>47</v>
      </c>
      <c r="R44" s="73">
        <v>4</v>
      </c>
      <c r="S44" s="76">
        <f t="shared" si="24"/>
        <v>0</v>
      </c>
      <c r="T44" s="77">
        <f t="shared" si="0"/>
        <v>0</v>
      </c>
      <c r="U44" s="73"/>
      <c r="V44" s="73"/>
      <c r="W44" s="73"/>
      <c r="X44" s="78"/>
      <c r="Y44" s="82"/>
    </row>
    <row r="45" spans="1:26" ht="18" customHeight="1" thickBot="1">
      <c r="A45" s="223"/>
      <c r="B45" s="224"/>
      <c r="C45" s="71" t="s">
        <v>271</v>
      </c>
      <c r="D45" s="80">
        <f t="shared" si="22"/>
        <v>99</v>
      </c>
      <c r="E45" s="83">
        <v>99</v>
      </c>
      <c r="F45" s="83"/>
      <c r="G45" s="73"/>
      <c r="H45" s="83"/>
      <c r="I45" s="83">
        <v>1</v>
      </c>
      <c r="J45" s="83">
        <v>1</v>
      </c>
      <c r="K45" s="83">
        <v>1</v>
      </c>
      <c r="L45" s="83"/>
      <c r="M45" s="83">
        <v>2</v>
      </c>
      <c r="N45" s="74">
        <f t="shared" si="23"/>
        <v>98</v>
      </c>
      <c r="O45" s="83">
        <v>98</v>
      </c>
      <c r="P45" s="84">
        <f t="shared" si="21"/>
        <v>100</v>
      </c>
      <c r="Q45" s="83">
        <v>51</v>
      </c>
      <c r="R45" s="83">
        <v>4</v>
      </c>
      <c r="S45" s="76">
        <f t="shared" si="24"/>
        <v>0</v>
      </c>
      <c r="T45" s="85">
        <f t="shared" si="0"/>
        <v>0</v>
      </c>
      <c r="U45" s="83"/>
      <c r="V45" s="83"/>
      <c r="W45" s="83"/>
      <c r="X45" s="86"/>
      <c r="Y45" s="87"/>
    </row>
    <row r="46" spans="1:26" ht="18" customHeight="1" thickTop="1" thickBot="1">
      <c r="A46" s="223"/>
      <c r="B46" s="224"/>
      <c r="C46" s="88" t="s">
        <v>58</v>
      </c>
      <c r="D46" s="89">
        <f>SUM(D41:D45)</f>
        <v>389</v>
      </c>
      <c r="E46" s="89">
        <f t="shared" ref="E46:O46" si="25">SUM(E41:E45)</f>
        <v>478</v>
      </c>
      <c r="F46" s="89">
        <f t="shared" si="25"/>
        <v>2</v>
      </c>
      <c r="G46" s="89">
        <f t="shared" si="25"/>
        <v>5</v>
      </c>
      <c r="H46" s="89">
        <f t="shared" si="25"/>
        <v>3</v>
      </c>
      <c r="I46" s="89">
        <f t="shared" si="25"/>
        <v>4</v>
      </c>
      <c r="J46" s="89">
        <f t="shared" si="25"/>
        <v>3</v>
      </c>
      <c r="K46" s="89">
        <f t="shared" si="25"/>
        <v>4</v>
      </c>
      <c r="L46" s="89">
        <f t="shared" si="25"/>
        <v>0</v>
      </c>
      <c r="M46" s="89">
        <f t="shared" si="25"/>
        <v>7</v>
      </c>
      <c r="N46" s="89">
        <f t="shared" si="25"/>
        <v>484</v>
      </c>
      <c r="O46" s="89">
        <f t="shared" si="25"/>
        <v>484</v>
      </c>
      <c r="P46" s="90">
        <f t="shared" si="21"/>
        <v>100</v>
      </c>
      <c r="Q46" s="91">
        <f>SUM(Q41:Q45)</f>
        <v>243</v>
      </c>
      <c r="R46" s="91">
        <f>SUM(R41:R45)</f>
        <v>19</v>
      </c>
      <c r="S46" s="91">
        <f>SUM(S41:S45)</f>
        <v>0</v>
      </c>
      <c r="T46" s="92">
        <f t="shared" si="0"/>
        <v>0</v>
      </c>
      <c r="U46" s="91">
        <f>SUM(U41:U45)</f>
        <v>0</v>
      </c>
      <c r="V46" s="91">
        <f>SUM(V41:V45)</f>
        <v>0</v>
      </c>
      <c r="W46" s="91">
        <f>SUM(W41:W45)</f>
        <v>0</v>
      </c>
      <c r="X46" s="93">
        <f>SUM(X41:X45)</f>
        <v>0</v>
      </c>
      <c r="Y46" s="94"/>
      <c r="Z46" s="63" t="s">
        <v>35</v>
      </c>
    </row>
    <row r="47" spans="1:26" ht="18" customHeight="1" thickTop="1">
      <c r="A47" s="223">
        <v>6</v>
      </c>
      <c r="B47" s="224" t="s">
        <v>276</v>
      </c>
      <c r="C47" s="71" t="s">
        <v>266</v>
      </c>
      <c r="D47" s="72"/>
      <c r="E47" s="73">
        <v>106</v>
      </c>
      <c r="F47" s="73"/>
      <c r="G47" s="73">
        <v>2</v>
      </c>
      <c r="H47" s="73"/>
      <c r="I47" s="73"/>
      <c r="J47" s="73"/>
      <c r="K47" s="73"/>
      <c r="L47" s="73"/>
      <c r="M47" s="73"/>
      <c r="N47" s="74">
        <f>E47+G47+H47+I47+J47-K47-L47-M47</f>
        <v>108</v>
      </c>
      <c r="O47" s="73">
        <v>108</v>
      </c>
      <c r="P47" s="75">
        <f>O47/N47*100</f>
        <v>100</v>
      </c>
      <c r="Q47" s="73">
        <v>52</v>
      </c>
      <c r="R47" s="73">
        <v>4</v>
      </c>
      <c r="S47" s="76">
        <f>N47-O47</f>
        <v>0</v>
      </c>
      <c r="T47" s="77">
        <f t="shared" si="0"/>
        <v>0</v>
      </c>
      <c r="U47" s="73"/>
      <c r="V47" s="73"/>
      <c r="W47" s="73"/>
      <c r="X47" s="78"/>
      <c r="Y47" s="79" t="s">
        <v>267</v>
      </c>
    </row>
    <row r="48" spans="1:26" ht="18" customHeight="1">
      <c r="A48" s="223"/>
      <c r="B48" s="224"/>
      <c r="C48" s="71" t="s">
        <v>268</v>
      </c>
      <c r="D48" s="80">
        <f>E48+G47+F47</f>
        <v>108</v>
      </c>
      <c r="E48" s="73">
        <v>106</v>
      </c>
      <c r="F48" s="73"/>
      <c r="G48" s="73"/>
      <c r="H48" s="73">
        <v>2</v>
      </c>
      <c r="I48" s="73">
        <v>1</v>
      </c>
      <c r="J48" s="73">
        <v>3</v>
      </c>
      <c r="K48" s="73">
        <v>1</v>
      </c>
      <c r="L48" s="73">
        <v>1</v>
      </c>
      <c r="M48" s="73"/>
      <c r="N48" s="74">
        <f>E48+G48+H48+I48+J48-K48-L48-M48+F47</f>
        <v>110</v>
      </c>
      <c r="O48" s="73">
        <v>110</v>
      </c>
      <c r="P48" s="81">
        <f t="shared" ref="P48:P52" si="26">O48*100/N48</f>
        <v>100</v>
      </c>
      <c r="Q48" s="73">
        <v>52</v>
      </c>
      <c r="R48" s="73">
        <v>4</v>
      </c>
      <c r="S48" s="76">
        <f>N48-O48</f>
        <v>0</v>
      </c>
      <c r="T48" s="77">
        <f t="shared" si="0"/>
        <v>0</v>
      </c>
      <c r="U48" s="73"/>
      <c r="V48" s="73"/>
      <c r="W48" s="73"/>
      <c r="X48" s="78"/>
      <c r="Y48" s="82"/>
    </row>
    <row r="49" spans="1:26" ht="18" customHeight="1">
      <c r="A49" s="223"/>
      <c r="B49" s="224"/>
      <c r="C49" s="71" t="s">
        <v>269</v>
      </c>
      <c r="D49" s="80">
        <f t="shared" ref="D49:D51" si="27">E49+G48+F48</f>
        <v>118</v>
      </c>
      <c r="E49" s="73">
        <v>118</v>
      </c>
      <c r="F49" s="73"/>
      <c r="G49" s="73"/>
      <c r="H49" s="73">
        <v>1</v>
      </c>
      <c r="I49" s="73"/>
      <c r="J49" s="73">
        <v>1</v>
      </c>
      <c r="K49" s="73">
        <v>5</v>
      </c>
      <c r="L49" s="73">
        <v>1</v>
      </c>
      <c r="M49" s="73"/>
      <c r="N49" s="74">
        <f t="shared" ref="N49:N51" si="28">E49+G49+H49+I49+J49-K49-L49-M49+F48</f>
        <v>114</v>
      </c>
      <c r="O49" s="73">
        <v>114</v>
      </c>
      <c r="P49" s="81">
        <f t="shared" si="26"/>
        <v>100</v>
      </c>
      <c r="Q49" s="73">
        <v>57</v>
      </c>
      <c r="R49" s="73">
        <v>4</v>
      </c>
      <c r="S49" s="76">
        <f t="shared" ref="S49:S51" si="29">N49-O49</f>
        <v>0</v>
      </c>
      <c r="T49" s="77">
        <f t="shared" si="0"/>
        <v>0</v>
      </c>
      <c r="U49" s="73"/>
      <c r="V49" s="73"/>
      <c r="W49" s="73"/>
      <c r="X49" s="78"/>
      <c r="Y49" s="82"/>
    </row>
    <row r="50" spans="1:26" ht="18" customHeight="1">
      <c r="A50" s="223"/>
      <c r="B50" s="224"/>
      <c r="C50" s="71" t="s">
        <v>270</v>
      </c>
      <c r="D50" s="80">
        <f t="shared" si="27"/>
        <v>106</v>
      </c>
      <c r="E50" s="73">
        <v>106</v>
      </c>
      <c r="F50" s="73"/>
      <c r="G50" s="73"/>
      <c r="H50" s="73">
        <v>4</v>
      </c>
      <c r="I50" s="73"/>
      <c r="J50" s="73">
        <v>1</v>
      </c>
      <c r="K50" s="73">
        <v>2</v>
      </c>
      <c r="L50" s="73">
        <v>1</v>
      </c>
      <c r="M50" s="73">
        <v>1</v>
      </c>
      <c r="N50" s="74">
        <f t="shared" si="28"/>
        <v>107</v>
      </c>
      <c r="O50" s="73">
        <v>107</v>
      </c>
      <c r="P50" s="81">
        <f t="shared" si="26"/>
        <v>100</v>
      </c>
      <c r="Q50" s="73">
        <v>50</v>
      </c>
      <c r="R50" s="73">
        <v>4</v>
      </c>
      <c r="S50" s="76">
        <f t="shared" si="29"/>
        <v>0</v>
      </c>
      <c r="T50" s="77">
        <f t="shared" si="0"/>
        <v>0</v>
      </c>
      <c r="U50" s="73"/>
      <c r="V50" s="73"/>
      <c r="W50" s="73"/>
      <c r="X50" s="78"/>
      <c r="Y50" s="82"/>
    </row>
    <row r="51" spans="1:26" ht="18" customHeight="1" thickBot="1">
      <c r="A51" s="223"/>
      <c r="B51" s="224"/>
      <c r="C51" s="71" t="s">
        <v>271</v>
      </c>
      <c r="D51" s="80">
        <f t="shared" si="27"/>
        <v>121</v>
      </c>
      <c r="E51" s="83">
        <v>121</v>
      </c>
      <c r="F51" s="83"/>
      <c r="G51" s="73"/>
      <c r="H51" s="83">
        <v>1</v>
      </c>
      <c r="I51" s="83"/>
      <c r="J51" s="83">
        <v>1</v>
      </c>
      <c r="K51" s="83">
        <v>1</v>
      </c>
      <c r="L51" s="83"/>
      <c r="M51" s="83">
        <v>3</v>
      </c>
      <c r="N51" s="74">
        <f t="shared" si="28"/>
        <v>119</v>
      </c>
      <c r="O51" s="83">
        <v>119</v>
      </c>
      <c r="P51" s="84">
        <f t="shared" si="26"/>
        <v>100</v>
      </c>
      <c r="Q51" s="83">
        <v>63</v>
      </c>
      <c r="R51" s="83">
        <v>4</v>
      </c>
      <c r="S51" s="76">
        <f t="shared" si="29"/>
        <v>0</v>
      </c>
      <c r="T51" s="85">
        <f t="shared" si="0"/>
        <v>0</v>
      </c>
      <c r="U51" s="83"/>
      <c r="V51" s="83"/>
      <c r="W51" s="83"/>
      <c r="X51" s="86"/>
      <c r="Y51" s="87"/>
    </row>
    <row r="52" spans="1:26" ht="18" customHeight="1" thickTop="1" thickBot="1">
      <c r="A52" s="223"/>
      <c r="B52" s="224"/>
      <c r="C52" s="88" t="s">
        <v>58</v>
      </c>
      <c r="D52" s="89">
        <f>SUM(D47:D51)</f>
        <v>453</v>
      </c>
      <c r="E52" s="89">
        <f t="shared" ref="E52:O52" si="30">SUM(E47:E51)</f>
        <v>557</v>
      </c>
      <c r="F52" s="89">
        <f t="shared" si="30"/>
        <v>0</v>
      </c>
      <c r="G52" s="89">
        <f t="shared" si="30"/>
        <v>2</v>
      </c>
      <c r="H52" s="89">
        <f t="shared" si="30"/>
        <v>8</v>
      </c>
      <c r="I52" s="89">
        <f t="shared" si="30"/>
        <v>1</v>
      </c>
      <c r="J52" s="89">
        <f t="shared" si="30"/>
        <v>6</v>
      </c>
      <c r="K52" s="89">
        <f t="shared" si="30"/>
        <v>9</v>
      </c>
      <c r="L52" s="89">
        <f t="shared" si="30"/>
        <v>3</v>
      </c>
      <c r="M52" s="89">
        <f t="shared" si="30"/>
        <v>4</v>
      </c>
      <c r="N52" s="89">
        <f t="shared" si="30"/>
        <v>558</v>
      </c>
      <c r="O52" s="89">
        <f t="shared" si="30"/>
        <v>558</v>
      </c>
      <c r="P52" s="90">
        <f t="shared" si="26"/>
        <v>100</v>
      </c>
      <c r="Q52" s="91">
        <f>SUM(Q47:Q51)</f>
        <v>274</v>
      </c>
      <c r="R52" s="91">
        <f>SUM(R47:R51)</f>
        <v>20</v>
      </c>
      <c r="S52" s="91">
        <f>SUM(S47:S51)</f>
        <v>0</v>
      </c>
      <c r="T52" s="92">
        <f t="shared" si="0"/>
        <v>0</v>
      </c>
      <c r="U52" s="91">
        <f>SUM(U47:U51)</f>
        <v>0</v>
      </c>
      <c r="V52" s="91">
        <f>SUM(V47:V51)</f>
        <v>0</v>
      </c>
      <c r="W52" s="91">
        <f>SUM(W47:W51)</f>
        <v>0</v>
      </c>
      <c r="X52" s="93">
        <f>SUM(X47:X51)</f>
        <v>0</v>
      </c>
      <c r="Y52" s="94"/>
      <c r="Z52" s="63" t="s">
        <v>35</v>
      </c>
    </row>
    <row r="53" spans="1:26" ht="18" customHeight="1" thickTop="1">
      <c r="A53" s="223">
        <v>7</v>
      </c>
      <c r="B53" s="224" t="s">
        <v>277</v>
      </c>
      <c r="C53" s="71" t="s">
        <v>266</v>
      </c>
      <c r="D53" s="72"/>
      <c r="E53" s="73">
        <v>64</v>
      </c>
      <c r="F53" s="73"/>
      <c r="G53" s="73">
        <v>3</v>
      </c>
      <c r="H53" s="73"/>
      <c r="I53" s="73"/>
      <c r="J53" s="73"/>
      <c r="K53" s="73"/>
      <c r="L53" s="73"/>
      <c r="M53" s="73"/>
      <c r="N53" s="74">
        <f>E53+G53+H53+I53+J53-K53-L53-M53</f>
        <v>67</v>
      </c>
      <c r="O53" s="73">
        <v>67</v>
      </c>
      <c r="P53" s="75">
        <f>O53/N53*100</f>
        <v>100</v>
      </c>
      <c r="Q53" s="73">
        <v>30</v>
      </c>
      <c r="R53" s="73">
        <v>2</v>
      </c>
      <c r="S53" s="76">
        <f>N53-O53</f>
        <v>0</v>
      </c>
      <c r="T53" s="77">
        <f t="shared" si="0"/>
        <v>0</v>
      </c>
      <c r="U53" s="73"/>
      <c r="V53" s="73"/>
      <c r="W53" s="73"/>
      <c r="X53" s="78"/>
      <c r="Y53" s="79" t="s">
        <v>267</v>
      </c>
    </row>
    <row r="54" spans="1:26" ht="18" customHeight="1">
      <c r="A54" s="223"/>
      <c r="B54" s="224"/>
      <c r="C54" s="71" t="s">
        <v>268</v>
      </c>
      <c r="D54" s="80">
        <f>E54+G53+F53</f>
        <v>84</v>
      </c>
      <c r="E54" s="73">
        <v>81</v>
      </c>
      <c r="F54" s="73"/>
      <c r="G54" s="73">
        <v>2</v>
      </c>
      <c r="H54" s="73">
        <v>2</v>
      </c>
      <c r="I54" s="73">
        <v>3</v>
      </c>
      <c r="J54" s="73">
        <v>1</v>
      </c>
      <c r="K54" s="73">
        <v>2</v>
      </c>
      <c r="L54" s="73">
        <v>2</v>
      </c>
      <c r="M54" s="73">
        <v>1</v>
      </c>
      <c r="N54" s="74">
        <f>E54+G54+H54+I54+J54-K54-L54-M54+F53</f>
        <v>84</v>
      </c>
      <c r="O54" s="73">
        <v>84</v>
      </c>
      <c r="P54" s="81">
        <f t="shared" ref="P54:P58" si="31">O54*100/N54</f>
        <v>100</v>
      </c>
      <c r="Q54" s="73">
        <v>37</v>
      </c>
      <c r="R54" s="73">
        <v>3</v>
      </c>
      <c r="S54" s="76">
        <f>N54-O54</f>
        <v>0</v>
      </c>
      <c r="T54" s="77">
        <f t="shared" si="0"/>
        <v>0</v>
      </c>
      <c r="U54" s="73"/>
      <c r="V54" s="73"/>
      <c r="W54" s="73"/>
      <c r="X54" s="78"/>
      <c r="Y54" s="82"/>
    </row>
    <row r="55" spans="1:26" ht="18" customHeight="1">
      <c r="A55" s="223"/>
      <c r="B55" s="224"/>
      <c r="C55" s="71" t="s">
        <v>269</v>
      </c>
      <c r="D55" s="80">
        <f t="shared" ref="D55:D57" si="32">E55+G54+F54</f>
        <v>72</v>
      </c>
      <c r="E55" s="73">
        <v>70</v>
      </c>
      <c r="F55" s="73"/>
      <c r="G55" s="73">
        <v>1</v>
      </c>
      <c r="H55" s="73">
        <v>1</v>
      </c>
      <c r="I55" s="73"/>
      <c r="J55" s="73"/>
      <c r="K55" s="73">
        <v>2</v>
      </c>
      <c r="L55" s="73"/>
      <c r="M55" s="73">
        <v>1</v>
      </c>
      <c r="N55" s="74">
        <f t="shared" ref="N55:N57" si="33">E55+G55+H55+I55+J55-K55-L55-M55+F54</f>
        <v>69</v>
      </c>
      <c r="O55" s="73">
        <v>69</v>
      </c>
      <c r="P55" s="81">
        <f t="shared" si="31"/>
        <v>100</v>
      </c>
      <c r="Q55" s="73">
        <v>37</v>
      </c>
      <c r="R55" s="73">
        <v>3</v>
      </c>
      <c r="S55" s="76">
        <f t="shared" ref="S55:S57" si="34">N55-O55</f>
        <v>0</v>
      </c>
      <c r="T55" s="77">
        <f t="shared" si="0"/>
        <v>0</v>
      </c>
      <c r="U55" s="73"/>
      <c r="V55" s="73"/>
      <c r="W55" s="73"/>
      <c r="X55" s="78"/>
      <c r="Y55" s="82"/>
    </row>
    <row r="56" spans="1:26" ht="18" customHeight="1">
      <c r="A56" s="223"/>
      <c r="B56" s="224"/>
      <c r="C56" s="71" t="s">
        <v>270</v>
      </c>
      <c r="D56" s="80">
        <f t="shared" si="32"/>
        <v>81</v>
      </c>
      <c r="E56" s="73">
        <v>80</v>
      </c>
      <c r="F56" s="73"/>
      <c r="G56" s="73"/>
      <c r="H56" s="73">
        <v>1</v>
      </c>
      <c r="I56" s="73">
        <v>1</v>
      </c>
      <c r="J56" s="73">
        <v>1</v>
      </c>
      <c r="K56" s="73">
        <v>1</v>
      </c>
      <c r="L56" s="73">
        <v>1</v>
      </c>
      <c r="M56" s="73"/>
      <c r="N56" s="74">
        <f t="shared" si="33"/>
        <v>81</v>
      </c>
      <c r="O56" s="73">
        <v>81</v>
      </c>
      <c r="P56" s="81">
        <f t="shared" si="31"/>
        <v>100</v>
      </c>
      <c r="Q56" s="73">
        <v>35</v>
      </c>
      <c r="R56" s="73">
        <v>3</v>
      </c>
      <c r="S56" s="76">
        <f t="shared" si="34"/>
        <v>0</v>
      </c>
      <c r="T56" s="77">
        <f t="shared" si="0"/>
        <v>0</v>
      </c>
      <c r="U56" s="73"/>
      <c r="V56" s="73"/>
      <c r="W56" s="73"/>
      <c r="X56" s="78"/>
      <c r="Y56" s="82"/>
    </row>
    <row r="57" spans="1:26" ht="18" customHeight="1" thickBot="1">
      <c r="A57" s="223"/>
      <c r="B57" s="224"/>
      <c r="C57" s="71" t="s">
        <v>271</v>
      </c>
      <c r="D57" s="80">
        <f t="shared" si="32"/>
        <v>92</v>
      </c>
      <c r="E57" s="83">
        <v>92</v>
      </c>
      <c r="F57" s="83"/>
      <c r="G57" s="73"/>
      <c r="H57" s="83">
        <v>4</v>
      </c>
      <c r="I57" s="83"/>
      <c r="J57" s="83"/>
      <c r="K57" s="83"/>
      <c r="L57" s="83"/>
      <c r="M57" s="83"/>
      <c r="N57" s="74">
        <f t="shared" si="33"/>
        <v>96</v>
      </c>
      <c r="O57" s="83">
        <v>96</v>
      </c>
      <c r="P57" s="84">
        <f t="shared" si="31"/>
        <v>100</v>
      </c>
      <c r="Q57" s="83">
        <v>47</v>
      </c>
      <c r="R57" s="83">
        <v>3</v>
      </c>
      <c r="S57" s="76">
        <f t="shared" si="34"/>
        <v>0</v>
      </c>
      <c r="T57" s="85">
        <f t="shared" si="0"/>
        <v>0</v>
      </c>
      <c r="U57" s="83"/>
      <c r="V57" s="83"/>
      <c r="W57" s="83"/>
      <c r="X57" s="86"/>
      <c r="Y57" s="87"/>
    </row>
    <row r="58" spans="1:26" ht="18" customHeight="1" thickTop="1" thickBot="1">
      <c r="A58" s="223"/>
      <c r="B58" s="224"/>
      <c r="C58" s="88" t="s">
        <v>58</v>
      </c>
      <c r="D58" s="89">
        <f>SUM(D53:D57)</f>
        <v>329</v>
      </c>
      <c r="E58" s="89">
        <f t="shared" ref="E58:O58" si="35">SUM(E53:E57)</f>
        <v>387</v>
      </c>
      <c r="F58" s="89">
        <f t="shared" si="35"/>
        <v>0</v>
      </c>
      <c r="G58" s="89">
        <f t="shared" si="35"/>
        <v>6</v>
      </c>
      <c r="H58" s="89">
        <f t="shared" si="35"/>
        <v>8</v>
      </c>
      <c r="I58" s="89">
        <f t="shared" si="35"/>
        <v>4</v>
      </c>
      <c r="J58" s="89">
        <f t="shared" si="35"/>
        <v>2</v>
      </c>
      <c r="K58" s="89">
        <f t="shared" si="35"/>
        <v>5</v>
      </c>
      <c r="L58" s="89">
        <f t="shared" si="35"/>
        <v>3</v>
      </c>
      <c r="M58" s="89">
        <f t="shared" si="35"/>
        <v>2</v>
      </c>
      <c r="N58" s="89">
        <f t="shared" si="35"/>
        <v>397</v>
      </c>
      <c r="O58" s="89">
        <f t="shared" si="35"/>
        <v>397</v>
      </c>
      <c r="P58" s="90">
        <f t="shared" si="31"/>
        <v>100</v>
      </c>
      <c r="Q58" s="91">
        <f>SUM(Q53:Q57)</f>
        <v>186</v>
      </c>
      <c r="R58" s="91">
        <f>SUM(R53:R57)</f>
        <v>14</v>
      </c>
      <c r="S58" s="91">
        <f>SUM(S53:S57)</f>
        <v>0</v>
      </c>
      <c r="T58" s="92">
        <f t="shared" si="0"/>
        <v>0</v>
      </c>
      <c r="U58" s="91">
        <f>SUM(U53:U57)</f>
        <v>0</v>
      </c>
      <c r="V58" s="91">
        <f>SUM(V53:V57)</f>
        <v>0</v>
      </c>
      <c r="W58" s="91">
        <f>SUM(W53:W57)</f>
        <v>0</v>
      </c>
      <c r="X58" s="93">
        <f>SUM(X53:X57)</f>
        <v>0</v>
      </c>
      <c r="Y58" s="94"/>
    </row>
    <row r="59" spans="1:26" ht="18" customHeight="1" thickTop="1">
      <c r="A59" s="223">
        <v>8</v>
      </c>
      <c r="B59" s="224" t="s">
        <v>278</v>
      </c>
      <c r="C59" s="71" t="s">
        <v>266</v>
      </c>
      <c r="D59" s="72"/>
      <c r="E59" s="73">
        <v>121</v>
      </c>
      <c r="F59" s="73">
        <v>3</v>
      </c>
      <c r="G59" s="73">
        <v>1</v>
      </c>
      <c r="H59" s="73"/>
      <c r="I59" s="73"/>
      <c r="J59" s="73"/>
      <c r="K59" s="73"/>
      <c r="L59" s="73"/>
      <c r="M59" s="73"/>
      <c r="N59" s="74">
        <f>E59+G59+H59+I59+J59-K59-L59-M59</f>
        <v>122</v>
      </c>
      <c r="O59" s="73">
        <v>122</v>
      </c>
      <c r="P59" s="75">
        <f>O59/N59*100</f>
        <v>100</v>
      </c>
      <c r="Q59" s="73">
        <v>59</v>
      </c>
      <c r="R59" s="73">
        <v>5</v>
      </c>
      <c r="S59" s="76">
        <f>N59-O59</f>
        <v>0</v>
      </c>
      <c r="T59" s="77">
        <f t="shared" si="0"/>
        <v>0</v>
      </c>
      <c r="U59" s="73"/>
      <c r="V59" s="73"/>
      <c r="W59" s="73"/>
      <c r="X59" s="78"/>
      <c r="Y59" s="79" t="s">
        <v>267</v>
      </c>
    </row>
    <row r="60" spans="1:26" ht="18" customHeight="1">
      <c r="A60" s="223"/>
      <c r="B60" s="224"/>
      <c r="C60" s="71" t="s">
        <v>268</v>
      </c>
      <c r="D60" s="80">
        <f>E60+G59+F59</f>
        <v>111</v>
      </c>
      <c r="E60" s="73">
        <v>107</v>
      </c>
      <c r="F60" s="73">
        <v>1</v>
      </c>
      <c r="G60" s="73">
        <v>2</v>
      </c>
      <c r="H60" s="73">
        <v>3</v>
      </c>
      <c r="I60" s="73">
        <v>1</v>
      </c>
      <c r="J60" s="73"/>
      <c r="K60" s="73">
        <v>1</v>
      </c>
      <c r="L60" s="73">
        <v>1</v>
      </c>
      <c r="M60" s="73">
        <v>4</v>
      </c>
      <c r="N60" s="74">
        <f>E60+G60+H60+I60+J60-K60-L60-M60+F59</f>
        <v>110</v>
      </c>
      <c r="O60" s="73">
        <v>110</v>
      </c>
      <c r="P60" s="81">
        <f t="shared" ref="P60:P64" si="36">O60*100/N60</f>
        <v>100</v>
      </c>
      <c r="Q60" s="73">
        <v>49</v>
      </c>
      <c r="R60" s="73">
        <v>5</v>
      </c>
      <c r="S60" s="76">
        <f>N60-O60</f>
        <v>0</v>
      </c>
      <c r="T60" s="77">
        <f t="shared" si="0"/>
        <v>0</v>
      </c>
      <c r="U60" s="73"/>
      <c r="V60" s="73"/>
      <c r="W60" s="73"/>
      <c r="X60" s="78"/>
      <c r="Y60" s="82"/>
    </row>
    <row r="61" spans="1:26" ht="18" customHeight="1">
      <c r="A61" s="223"/>
      <c r="B61" s="224"/>
      <c r="C61" s="71" t="s">
        <v>269</v>
      </c>
      <c r="D61" s="80">
        <f t="shared" ref="D61:D63" si="37">E61+G60+F60</f>
        <v>108</v>
      </c>
      <c r="E61" s="73">
        <v>105</v>
      </c>
      <c r="F61" s="73">
        <v>0</v>
      </c>
      <c r="G61" s="73">
        <v>1</v>
      </c>
      <c r="H61" s="73">
        <v>1</v>
      </c>
      <c r="I61" s="73"/>
      <c r="J61" s="73">
        <v>1</v>
      </c>
      <c r="K61" s="73">
        <v>2</v>
      </c>
      <c r="L61" s="73"/>
      <c r="M61" s="73"/>
      <c r="N61" s="74">
        <f t="shared" ref="N61:N63" si="38">E61+G61+H61+I61+J61-K61-L61-M61+F60</f>
        <v>107</v>
      </c>
      <c r="O61" s="73">
        <v>107</v>
      </c>
      <c r="P61" s="81">
        <f t="shared" si="36"/>
        <v>100</v>
      </c>
      <c r="Q61" s="73">
        <v>43</v>
      </c>
      <c r="R61" s="73">
        <v>4</v>
      </c>
      <c r="S61" s="76">
        <f t="shared" ref="S61:S63" si="39">N61-O61</f>
        <v>0</v>
      </c>
      <c r="T61" s="77">
        <f t="shared" si="0"/>
        <v>0</v>
      </c>
      <c r="U61" s="73"/>
      <c r="V61" s="73"/>
      <c r="W61" s="73"/>
      <c r="X61" s="78"/>
      <c r="Y61" s="82"/>
    </row>
    <row r="62" spans="1:26" ht="18" customHeight="1">
      <c r="A62" s="223"/>
      <c r="B62" s="224"/>
      <c r="C62" s="71" t="s">
        <v>270</v>
      </c>
      <c r="D62" s="80">
        <f t="shared" si="37"/>
        <v>119</v>
      </c>
      <c r="E62" s="73">
        <v>118</v>
      </c>
      <c r="F62" s="73">
        <v>0</v>
      </c>
      <c r="G62" s="73">
        <v>2</v>
      </c>
      <c r="H62" s="73">
        <v>1</v>
      </c>
      <c r="I62" s="73">
        <v>2</v>
      </c>
      <c r="J62" s="73">
        <v>1</v>
      </c>
      <c r="K62" s="73">
        <v>3</v>
      </c>
      <c r="L62" s="73">
        <v>1</v>
      </c>
      <c r="M62" s="73">
        <v>1</v>
      </c>
      <c r="N62" s="74">
        <f t="shared" si="38"/>
        <v>119</v>
      </c>
      <c r="O62" s="73">
        <v>119</v>
      </c>
      <c r="P62" s="81">
        <f t="shared" si="36"/>
        <v>100</v>
      </c>
      <c r="Q62" s="73">
        <v>63</v>
      </c>
      <c r="R62" s="73">
        <v>5</v>
      </c>
      <c r="S62" s="76">
        <f t="shared" si="39"/>
        <v>0</v>
      </c>
      <c r="T62" s="77">
        <f t="shared" si="0"/>
        <v>0</v>
      </c>
      <c r="U62" s="73"/>
      <c r="V62" s="73"/>
      <c r="W62" s="73"/>
      <c r="X62" s="78"/>
      <c r="Y62" s="82"/>
    </row>
    <row r="63" spans="1:26" ht="18" customHeight="1" thickBot="1">
      <c r="A63" s="223"/>
      <c r="B63" s="224"/>
      <c r="C63" s="71" t="s">
        <v>271</v>
      </c>
      <c r="D63" s="80">
        <f t="shared" si="37"/>
        <v>123</v>
      </c>
      <c r="E63" s="83">
        <v>121</v>
      </c>
      <c r="F63" s="83"/>
      <c r="G63" s="73">
        <v>0</v>
      </c>
      <c r="H63" s="83"/>
      <c r="I63" s="83"/>
      <c r="J63" s="83"/>
      <c r="K63" s="83">
        <v>2</v>
      </c>
      <c r="L63" s="83">
        <v>3</v>
      </c>
      <c r="M63" s="83">
        <v>1</v>
      </c>
      <c r="N63" s="74">
        <f t="shared" si="38"/>
        <v>115</v>
      </c>
      <c r="O63" s="83">
        <v>115</v>
      </c>
      <c r="P63" s="84">
        <f t="shared" si="36"/>
        <v>100</v>
      </c>
      <c r="Q63" s="83">
        <v>54</v>
      </c>
      <c r="R63" s="83">
        <v>5</v>
      </c>
      <c r="S63" s="76">
        <f t="shared" si="39"/>
        <v>0</v>
      </c>
      <c r="T63" s="85">
        <f t="shared" si="0"/>
        <v>0</v>
      </c>
      <c r="U63" s="83"/>
      <c r="V63" s="83"/>
      <c r="W63" s="83"/>
      <c r="X63" s="86"/>
      <c r="Y63" s="87"/>
    </row>
    <row r="64" spans="1:26" ht="18" customHeight="1" thickTop="1" thickBot="1">
      <c r="A64" s="223"/>
      <c r="B64" s="224"/>
      <c r="C64" s="88" t="s">
        <v>58</v>
      </c>
      <c r="D64" s="89">
        <f>SUM(D59:D63)</f>
        <v>461</v>
      </c>
      <c r="E64" s="89">
        <f t="shared" ref="E64:O64" si="40">SUM(E59:E63)</f>
        <v>572</v>
      </c>
      <c r="F64" s="89">
        <f t="shared" si="40"/>
        <v>4</v>
      </c>
      <c r="G64" s="89">
        <f t="shared" si="40"/>
        <v>6</v>
      </c>
      <c r="H64" s="89">
        <f t="shared" si="40"/>
        <v>5</v>
      </c>
      <c r="I64" s="89">
        <f t="shared" si="40"/>
        <v>3</v>
      </c>
      <c r="J64" s="89">
        <f t="shared" si="40"/>
        <v>2</v>
      </c>
      <c r="K64" s="89">
        <f t="shared" si="40"/>
        <v>8</v>
      </c>
      <c r="L64" s="89">
        <f t="shared" si="40"/>
        <v>5</v>
      </c>
      <c r="M64" s="89">
        <f t="shared" si="40"/>
        <v>6</v>
      </c>
      <c r="N64" s="89">
        <f t="shared" si="40"/>
        <v>573</v>
      </c>
      <c r="O64" s="89">
        <f t="shared" si="40"/>
        <v>573</v>
      </c>
      <c r="P64" s="90">
        <f t="shared" si="36"/>
        <v>100</v>
      </c>
      <c r="Q64" s="91">
        <f>SUM(Q59:Q63)</f>
        <v>268</v>
      </c>
      <c r="R64" s="91">
        <f>SUM(R59:R63)</f>
        <v>24</v>
      </c>
      <c r="S64" s="91">
        <f>SUM(S59:S63)</f>
        <v>0</v>
      </c>
      <c r="T64" s="92">
        <f t="shared" si="0"/>
        <v>0</v>
      </c>
      <c r="U64" s="91">
        <f>SUM(U59:U63)</f>
        <v>0</v>
      </c>
      <c r="V64" s="91">
        <f>SUM(V59:V63)</f>
        <v>0</v>
      </c>
      <c r="W64" s="91">
        <f>SUM(W59:W63)</f>
        <v>0</v>
      </c>
      <c r="X64" s="93">
        <f>SUM(X59:X63)</f>
        <v>0</v>
      </c>
      <c r="Y64" s="94"/>
    </row>
    <row r="65" spans="1:25" ht="18" customHeight="1" thickTop="1">
      <c r="A65" s="223">
        <v>9</v>
      </c>
      <c r="B65" s="224" t="s">
        <v>279</v>
      </c>
      <c r="C65" s="71" t="s">
        <v>266</v>
      </c>
      <c r="D65" s="72"/>
      <c r="E65" s="73">
        <v>80</v>
      </c>
      <c r="F65" s="73">
        <v>0</v>
      </c>
      <c r="G65" s="73">
        <v>3</v>
      </c>
      <c r="H65" s="73"/>
      <c r="I65" s="73"/>
      <c r="J65" s="73"/>
      <c r="K65" s="73"/>
      <c r="L65" s="73"/>
      <c r="M65" s="73"/>
      <c r="N65" s="74">
        <f>E65+G65+H65+I65+J65-K65-L65-M65</f>
        <v>83</v>
      </c>
      <c r="O65" s="73">
        <v>83</v>
      </c>
      <c r="P65" s="75">
        <f>O65/N65*100</f>
        <v>100</v>
      </c>
      <c r="Q65" s="73">
        <v>51</v>
      </c>
      <c r="R65" s="73">
        <v>3</v>
      </c>
      <c r="S65" s="76">
        <f>N65-O65</f>
        <v>0</v>
      </c>
      <c r="T65" s="77">
        <f t="shared" si="0"/>
        <v>0</v>
      </c>
      <c r="U65" s="73"/>
      <c r="V65" s="73"/>
      <c r="W65" s="73"/>
      <c r="X65" s="78"/>
      <c r="Y65" s="79" t="s">
        <v>267</v>
      </c>
    </row>
    <row r="66" spans="1:25" ht="18" customHeight="1">
      <c r="A66" s="223"/>
      <c r="B66" s="224"/>
      <c r="C66" s="71" t="s">
        <v>268</v>
      </c>
      <c r="D66" s="80">
        <f>E66+G65+F65</f>
        <v>96</v>
      </c>
      <c r="E66" s="73">
        <v>93</v>
      </c>
      <c r="F66" s="73">
        <v>0</v>
      </c>
      <c r="G66" s="73">
        <v>0</v>
      </c>
      <c r="H66" s="73">
        <v>1</v>
      </c>
      <c r="I66" s="73"/>
      <c r="J66" s="73"/>
      <c r="K66" s="73">
        <v>2</v>
      </c>
      <c r="L66" s="73">
        <v>1</v>
      </c>
      <c r="M66" s="73">
        <v>1</v>
      </c>
      <c r="N66" s="74">
        <f>E66+G66+H66+I66+J66-K66-L66-M66+F65</f>
        <v>90</v>
      </c>
      <c r="O66" s="73">
        <v>90</v>
      </c>
      <c r="P66" s="81">
        <f t="shared" ref="P66:P70" si="41">O66*100/N66</f>
        <v>100</v>
      </c>
      <c r="Q66" s="73">
        <v>39</v>
      </c>
      <c r="R66" s="73">
        <v>3</v>
      </c>
      <c r="S66" s="76">
        <f>N66-O66</f>
        <v>0</v>
      </c>
      <c r="T66" s="77">
        <f t="shared" si="0"/>
        <v>0</v>
      </c>
      <c r="U66" s="73"/>
      <c r="V66" s="73"/>
      <c r="W66" s="73"/>
      <c r="X66" s="78"/>
      <c r="Y66" s="82"/>
    </row>
    <row r="67" spans="1:25" ht="18" customHeight="1">
      <c r="A67" s="223"/>
      <c r="B67" s="224"/>
      <c r="C67" s="71" t="s">
        <v>269</v>
      </c>
      <c r="D67" s="80">
        <f t="shared" ref="D67:D69" si="42">E67+G66+F66</f>
        <v>81</v>
      </c>
      <c r="E67" s="73">
        <v>81</v>
      </c>
      <c r="F67" s="73">
        <v>1</v>
      </c>
      <c r="G67" s="73">
        <v>2</v>
      </c>
      <c r="H67" s="73"/>
      <c r="I67" s="73">
        <v>1</v>
      </c>
      <c r="J67" s="73">
        <v>2</v>
      </c>
      <c r="K67" s="73">
        <v>3</v>
      </c>
      <c r="L67" s="73">
        <v>1</v>
      </c>
      <c r="M67" s="73"/>
      <c r="N67" s="74">
        <f t="shared" ref="N67:N69" si="43">E67+G67+H67+I67+J67-K67-L67-M67+F66</f>
        <v>82</v>
      </c>
      <c r="O67" s="73">
        <v>82</v>
      </c>
      <c r="P67" s="81">
        <f t="shared" si="41"/>
        <v>100</v>
      </c>
      <c r="Q67" s="73">
        <v>40</v>
      </c>
      <c r="R67" s="73">
        <v>3</v>
      </c>
      <c r="S67" s="76">
        <f t="shared" ref="S67:S69" si="44">N67-O67</f>
        <v>0</v>
      </c>
      <c r="T67" s="77">
        <f t="shared" si="0"/>
        <v>0</v>
      </c>
      <c r="U67" s="73"/>
      <c r="V67" s="73"/>
      <c r="W67" s="73"/>
      <c r="X67" s="78"/>
      <c r="Y67" s="82"/>
    </row>
    <row r="68" spans="1:25" ht="18" customHeight="1">
      <c r="A68" s="223"/>
      <c r="B68" s="224"/>
      <c r="C68" s="71" t="s">
        <v>270</v>
      </c>
      <c r="D68" s="80">
        <f t="shared" si="42"/>
        <v>86</v>
      </c>
      <c r="E68" s="73">
        <v>83</v>
      </c>
      <c r="F68" s="73">
        <v>0</v>
      </c>
      <c r="G68" s="73">
        <v>1</v>
      </c>
      <c r="H68" s="73">
        <v>5</v>
      </c>
      <c r="I68" s="73"/>
      <c r="J68" s="73">
        <v>2</v>
      </c>
      <c r="K68" s="73">
        <v>2</v>
      </c>
      <c r="L68" s="73">
        <v>2</v>
      </c>
      <c r="M68" s="73">
        <v>2</v>
      </c>
      <c r="N68" s="74">
        <f t="shared" si="43"/>
        <v>86</v>
      </c>
      <c r="O68" s="73">
        <v>86</v>
      </c>
      <c r="P68" s="81">
        <f t="shared" si="41"/>
        <v>100</v>
      </c>
      <c r="Q68" s="73">
        <v>39</v>
      </c>
      <c r="R68" s="73">
        <v>3</v>
      </c>
      <c r="S68" s="76">
        <f t="shared" si="44"/>
        <v>0</v>
      </c>
      <c r="T68" s="77">
        <f t="shared" si="0"/>
        <v>0</v>
      </c>
      <c r="U68" s="73"/>
      <c r="V68" s="73"/>
      <c r="W68" s="73"/>
      <c r="X68" s="78"/>
      <c r="Y68" s="82"/>
    </row>
    <row r="69" spans="1:25" ht="18" customHeight="1" thickBot="1">
      <c r="A69" s="223"/>
      <c r="B69" s="224"/>
      <c r="C69" s="71" t="s">
        <v>271</v>
      </c>
      <c r="D69" s="80">
        <f t="shared" si="42"/>
        <v>103</v>
      </c>
      <c r="E69" s="83">
        <v>102</v>
      </c>
      <c r="F69" s="83">
        <v>0</v>
      </c>
      <c r="G69" s="73">
        <v>0</v>
      </c>
      <c r="H69" s="83">
        <v>2</v>
      </c>
      <c r="I69" s="83"/>
      <c r="J69" s="83"/>
      <c r="K69" s="83">
        <v>1</v>
      </c>
      <c r="L69" s="83"/>
      <c r="M69" s="83">
        <v>1</v>
      </c>
      <c r="N69" s="74">
        <f t="shared" si="43"/>
        <v>102</v>
      </c>
      <c r="O69" s="83">
        <v>102</v>
      </c>
      <c r="P69" s="84">
        <f t="shared" si="41"/>
        <v>100</v>
      </c>
      <c r="Q69" s="83">
        <v>49</v>
      </c>
      <c r="R69" s="83">
        <v>3</v>
      </c>
      <c r="S69" s="76">
        <f t="shared" si="44"/>
        <v>0</v>
      </c>
      <c r="T69" s="85">
        <f t="shared" si="0"/>
        <v>0</v>
      </c>
      <c r="U69" s="83"/>
      <c r="V69" s="83"/>
      <c r="W69" s="83"/>
      <c r="X69" s="86"/>
      <c r="Y69" s="87"/>
    </row>
    <row r="70" spans="1:25" ht="18" customHeight="1" thickTop="1" thickBot="1">
      <c r="A70" s="223"/>
      <c r="B70" s="224"/>
      <c r="C70" s="88" t="s">
        <v>58</v>
      </c>
      <c r="D70" s="89">
        <f>SUM(D65:D69)</f>
        <v>366</v>
      </c>
      <c r="E70" s="89">
        <f t="shared" ref="E70:O70" si="45">SUM(E65:E69)</f>
        <v>439</v>
      </c>
      <c r="F70" s="89">
        <f t="shared" si="45"/>
        <v>1</v>
      </c>
      <c r="G70" s="89">
        <f t="shared" si="45"/>
        <v>6</v>
      </c>
      <c r="H70" s="89">
        <f t="shared" si="45"/>
        <v>8</v>
      </c>
      <c r="I70" s="89">
        <f t="shared" si="45"/>
        <v>1</v>
      </c>
      <c r="J70" s="89">
        <f t="shared" si="45"/>
        <v>4</v>
      </c>
      <c r="K70" s="89">
        <f t="shared" si="45"/>
        <v>8</v>
      </c>
      <c r="L70" s="89">
        <f t="shared" si="45"/>
        <v>4</v>
      </c>
      <c r="M70" s="89">
        <f t="shared" si="45"/>
        <v>4</v>
      </c>
      <c r="N70" s="89">
        <f t="shared" si="45"/>
        <v>443</v>
      </c>
      <c r="O70" s="89">
        <f t="shared" si="45"/>
        <v>443</v>
      </c>
      <c r="P70" s="90">
        <f t="shared" si="41"/>
        <v>100</v>
      </c>
      <c r="Q70" s="91">
        <f>SUM(Q65:Q69)</f>
        <v>218</v>
      </c>
      <c r="R70" s="91">
        <f>SUM(R65:R69)</f>
        <v>15</v>
      </c>
      <c r="S70" s="91">
        <f>SUM(S65:S69)</f>
        <v>0</v>
      </c>
      <c r="T70" s="92">
        <f t="shared" si="0"/>
        <v>0</v>
      </c>
      <c r="U70" s="91">
        <f>SUM(U65:U69)</f>
        <v>0</v>
      </c>
      <c r="V70" s="91">
        <f>SUM(V65:V69)</f>
        <v>0</v>
      </c>
      <c r="W70" s="91">
        <f>SUM(W65:W69)</f>
        <v>0</v>
      </c>
      <c r="X70" s="93">
        <f>SUM(X65:X69)</f>
        <v>0</v>
      </c>
      <c r="Y70" s="94"/>
    </row>
    <row r="71" spans="1:25" ht="18" customHeight="1" thickTop="1">
      <c r="A71" s="223">
        <v>10</v>
      </c>
      <c r="B71" s="224" t="s">
        <v>280</v>
      </c>
      <c r="C71" s="71" t="s">
        <v>266</v>
      </c>
      <c r="D71" s="72"/>
      <c r="E71" s="73">
        <v>39</v>
      </c>
      <c r="F71" s="73"/>
      <c r="G71" s="73">
        <v>5</v>
      </c>
      <c r="H71" s="73"/>
      <c r="I71" s="73"/>
      <c r="J71" s="73"/>
      <c r="K71" s="73"/>
      <c r="L71" s="73"/>
      <c r="M71" s="73"/>
      <c r="N71" s="74">
        <f>E71+G71+H71+I71+J71-K71-L71-M71</f>
        <v>44</v>
      </c>
      <c r="O71" s="73">
        <v>44</v>
      </c>
      <c r="P71" s="75">
        <f>O71/N71*100</f>
        <v>100</v>
      </c>
      <c r="Q71" s="73">
        <v>21</v>
      </c>
      <c r="R71" s="73">
        <v>2</v>
      </c>
      <c r="S71" s="76">
        <f>N71-O71</f>
        <v>0</v>
      </c>
      <c r="T71" s="77">
        <f t="shared" si="0"/>
        <v>0</v>
      </c>
      <c r="U71" s="73"/>
      <c r="V71" s="73"/>
      <c r="W71" s="73"/>
      <c r="X71" s="78"/>
      <c r="Y71" s="79" t="s">
        <v>267</v>
      </c>
    </row>
    <row r="72" spans="1:25" ht="18" customHeight="1">
      <c r="A72" s="223"/>
      <c r="B72" s="224"/>
      <c r="C72" s="71" t="s">
        <v>268</v>
      </c>
      <c r="D72" s="80">
        <f>E72+G71+F71</f>
        <v>50</v>
      </c>
      <c r="E72" s="73">
        <v>45</v>
      </c>
      <c r="F72" s="73"/>
      <c r="G72" s="73"/>
      <c r="H72" s="73"/>
      <c r="I72" s="73"/>
      <c r="J72" s="73">
        <v>2</v>
      </c>
      <c r="K72" s="73"/>
      <c r="L72" s="73"/>
      <c r="M72" s="73"/>
      <c r="N72" s="74">
        <f>E72+G72+H72+I72+J72-K72-L72-M72+F71</f>
        <v>47</v>
      </c>
      <c r="O72" s="73">
        <v>47</v>
      </c>
      <c r="P72" s="81">
        <f t="shared" ref="P72:P76" si="46">O72*100/N72</f>
        <v>100</v>
      </c>
      <c r="Q72" s="73">
        <v>20</v>
      </c>
      <c r="R72" s="73">
        <v>2</v>
      </c>
      <c r="S72" s="76">
        <f>N72-O72</f>
        <v>0</v>
      </c>
      <c r="T72" s="77">
        <f t="shared" si="0"/>
        <v>0</v>
      </c>
      <c r="U72" s="73"/>
      <c r="V72" s="73"/>
      <c r="W72" s="73"/>
      <c r="X72" s="78"/>
      <c r="Y72" s="82"/>
    </row>
    <row r="73" spans="1:25" ht="18" customHeight="1">
      <c r="A73" s="223"/>
      <c r="B73" s="224"/>
      <c r="C73" s="71" t="s">
        <v>269</v>
      </c>
      <c r="D73" s="80">
        <f t="shared" ref="D73:D75" si="47">E73+G72+F72</f>
        <v>43</v>
      </c>
      <c r="E73" s="73">
        <v>43</v>
      </c>
      <c r="F73" s="73"/>
      <c r="G73" s="73">
        <v>1</v>
      </c>
      <c r="H73" s="73">
        <v>2</v>
      </c>
      <c r="I73" s="73"/>
      <c r="J73" s="73"/>
      <c r="K73" s="73"/>
      <c r="L73" s="73"/>
      <c r="M73" s="73">
        <v>2</v>
      </c>
      <c r="N73" s="74">
        <f t="shared" ref="N73:N75" si="48">E73+G73+H73+I73+J73-K73-L73-M73+F72</f>
        <v>44</v>
      </c>
      <c r="O73" s="73">
        <v>44</v>
      </c>
      <c r="P73" s="81">
        <f t="shared" si="46"/>
        <v>100</v>
      </c>
      <c r="Q73" s="73">
        <v>15</v>
      </c>
      <c r="R73" s="73">
        <v>2</v>
      </c>
      <c r="S73" s="76">
        <f t="shared" ref="S73:S75" si="49">N73-O73</f>
        <v>0</v>
      </c>
      <c r="T73" s="77">
        <f t="shared" si="0"/>
        <v>0</v>
      </c>
      <c r="U73" s="73"/>
      <c r="V73" s="73"/>
      <c r="W73" s="73"/>
      <c r="X73" s="78"/>
      <c r="Y73" s="82"/>
    </row>
    <row r="74" spans="1:25" ht="18" customHeight="1">
      <c r="A74" s="223"/>
      <c r="B74" s="224"/>
      <c r="C74" s="71" t="s">
        <v>270</v>
      </c>
      <c r="D74" s="80">
        <f t="shared" si="47"/>
        <v>44</v>
      </c>
      <c r="E74" s="73">
        <v>43</v>
      </c>
      <c r="F74" s="73"/>
      <c r="G74" s="73"/>
      <c r="H74" s="73"/>
      <c r="I74" s="73">
        <v>1</v>
      </c>
      <c r="J74" s="73">
        <v>1</v>
      </c>
      <c r="K74" s="73"/>
      <c r="L74" s="73"/>
      <c r="M74" s="73">
        <v>1</v>
      </c>
      <c r="N74" s="74">
        <f t="shared" si="48"/>
        <v>44</v>
      </c>
      <c r="O74" s="73">
        <v>44</v>
      </c>
      <c r="P74" s="81">
        <f t="shared" si="46"/>
        <v>100</v>
      </c>
      <c r="Q74" s="73">
        <v>22</v>
      </c>
      <c r="R74" s="73">
        <v>2</v>
      </c>
      <c r="S74" s="76">
        <f t="shared" si="49"/>
        <v>0</v>
      </c>
      <c r="T74" s="77">
        <f t="shared" si="0"/>
        <v>0</v>
      </c>
      <c r="U74" s="73"/>
      <c r="V74" s="73"/>
      <c r="W74" s="73"/>
      <c r="X74" s="78"/>
      <c r="Y74" s="82"/>
    </row>
    <row r="75" spans="1:25" ht="18" customHeight="1" thickBot="1">
      <c r="A75" s="223"/>
      <c r="B75" s="224"/>
      <c r="C75" s="71" t="s">
        <v>271</v>
      </c>
      <c r="D75" s="80">
        <f t="shared" si="47"/>
        <v>58</v>
      </c>
      <c r="E75" s="83">
        <v>58</v>
      </c>
      <c r="F75" s="83"/>
      <c r="G75" s="73"/>
      <c r="H75" s="83"/>
      <c r="I75" s="83"/>
      <c r="J75" s="83"/>
      <c r="K75" s="83"/>
      <c r="L75" s="83"/>
      <c r="M75" s="83">
        <v>1</v>
      </c>
      <c r="N75" s="74">
        <f t="shared" si="48"/>
        <v>57</v>
      </c>
      <c r="O75" s="83">
        <v>57</v>
      </c>
      <c r="P75" s="84">
        <f t="shared" si="46"/>
        <v>100</v>
      </c>
      <c r="Q75" s="83">
        <v>21</v>
      </c>
      <c r="R75" s="83">
        <v>3</v>
      </c>
      <c r="S75" s="76">
        <f t="shared" si="49"/>
        <v>0</v>
      </c>
      <c r="T75" s="85">
        <f t="shared" si="0"/>
        <v>0</v>
      </c>
      <c r="U75" s="83"/>
      <c r="V75" s="83"/>
      <c r="W75" s="83"/>
      <c r="X75" s="86"/>
      <c r="Y75" s="87"/>
    </row>
    <row r="76" spans="1:25" ht="18" customHeight="1" thickTop="1" thickBot="1">
      <c r="A76" s="223"/>
      <c r="B76" s="224"/>
      <c r="C76" s="88" t="s">
        <v>58</v>
      </c>
      <c r="D76" s="89">
        <f>SUM(D71:D75)</f>
        <v>195</v>
      </c>
      <c r="E76" s="89">
        <f t="shared" ref="E76:O76" si="50">SUM(E71:E75)</f>
        <v>228</v>
      </c>
      <c r="F76" s="89">
        <f t="shared" si="50"/>
        <v>0</v>
      </c>
      <c r="G76" s="89">
        <f t="shared" si="50"/>
        <v>6</v>
      </c>
      <c r="H76" s="89">
        <f t="shared" si="50"/>
        <v>2</v>
      </c>
      <c r="I76" s="89">
        <f t="shared" si="50"/>
        <v>1</v>
      </c>
      <c r="J76" s="89">
        <f t="shared" si="50"/>
        <v>3</v>
      </c>
      <c r="K76" s="89">
        <f t="shared" si="50"/>
        <v>0</v>
      </c>
      <c r="L76" s="89">
        <f t="shared" si="50"/>
        <v>0</v>
      </c>
      <c r="M76" s="89">
        <f t="shared" si="50"/>
        <v>4</v>
      </c>
      <c r="N76" s="89">
        <f t="shared" si="50"/>
        <v>236</v>
      </c>
      <c r="O76" s="89">
        <f t="shared" si="50"/>
        <v>236</v>
      </c>
      <c r="P76" s="90">
        <f t="shared" si="46"/>
        <v>100</v>
      </c>
      <c r="Q76" s="91">
        <f>SUM(Q71:Q75)</f>
        <v>99</v>
      </c>
      <c r="R76" s="91">
        <f>SUM(R71:R75)</f>
        <v>11</v>
      </c>
      <c r="S76" s="91">
        <f>SUM(S71:S75)</f>
        <v>0</v>
      </c>
      <c r="T76" s="92">
        <f t="shared" si="0"/>
        <v>0</v>
      </c>
      <c r="U76" s="91">
        <f>SUM(U71:U75)</f>
        <v>0</v>
      </c>
      <c r="V76" s="91">
        <f>SUM(V71:V75)</f>
        <v>0</v>
      </c>
      <c r="W76" s="91">
        <f>SUM(W71:W75)</f>
        <v>0</v>
      </c>
      <c r="X76" s="93">
        <f>SUM(X71:X75)</f>
        <v>0</v>
      </c>
      <c r="Y76" s="94"/>
    </row>
    <row r="77" spans="1:25" ht="18" customHeight="1" thickTop="1">
      <c r="A77" s="223">
        <v>11</v>
      </c>
      <c r="B77" s="224" t="s">
        <v>281</v>
      </c>
      <c r="C77" s="71" t="s">
        <v>266</v>
      </c>
      <c r="D77" s="72"/>
      <c r="E77" s="73">
        <v>150</v>
      </c>
      <c r="F77" s="73"/>
      <c r="G77" s="73">
        <v>6</v>
      </c>
      <c r="H77" s="73"/>
      <c r="I77" s="73"/>
      <c r="J77" s="73"/>
      <c r="K77" s="73"/>
      <c r="L77" s="73"/>
      <c r="M77" s="73"/>
      <c r="N77" s="74">
        <f>E77+G77+H77+I77+J77-K77-L77-M77</f>
        <v>156</v>
      </c>
      <c r="O77" s="73">
        <v>156</v>
      </c>
      <c r="P77" s="75">
        <f>O77/N77*100</f>
        <v>100</v>
      </c>
      <c r="Q77" s="73">
        <v>81</v>
      </c>
      <c r="R77" s="73">
        <v>7</v>
      </c>
      <c r="S77" s="76">
        <f>N77-O77</f>
        <v>0</v>
      </c>
      <c r="T77" s="77">
        <f t="shared" si="0"/>
        <v>0</v>
      </c>
      <c r="U77" s="73"/>
      <c r="V77" s="73"/>
      <c r="W77" s="73"/>
      <c r="X77" s="78"/>
      <c r="Y77" s="79" t="s">
        <v>267</v>
      </c>
    </row>
    <row r="78" spans="1:25" ht="18" customHeight="1">
      <c r="A78" s="223"/>
      <c r="B78" s="224"/>
      <c r="C78" s="71" t="s">
        <v>268</v>
      </c>
      <c r="D78" s="80">
        <f>E78+G77+F77</f>
        <v>150</v>
      </c>
      <c r="E78" s="73">
        <v>144</v>
      </c>
      <c r="F78" s="73"/>
      <c r="G78" s="73">
        <v>3</v>
      </c>
      <c r="H78" s="73">
        <v>5</v>
      </c>
      <c r="I78" s="73">
        <v>0</v>
      </c>
      <c r="J78" s="73">
        <v>2</v>
      </c>
      <c r="K78" s="73">
        <v>3</v>
      </c>
      <c r="L78" s="73">
        <v>0</v>
      </c>
      <c r="M78" s="73">
        <v>3</v>
      </c>
      <c r="N78" s="74">
        <f>E78+G78+H78+I78+J78-K78-L78-M78+F77</f>
        <v>148</v>
      </c>
      <c r="O78" s="73">
        <v>148</v>
      </c>
      <c r="P78" s="81">
        <f t="shared" ref="P78:P82" si="51">O78*100/N78</f>
        <v>100</v>
      </c>
      <c r="Q78" s="73">
        <v>62</v>
      </c>
      <c r="R78" s="73">
        <v>6</v>
      </c>
      <c r="S78" s="76">
        <f>N78-O78</f>
        <v>0</v>
      </c>
      <c r="T78" s="77">
        <f t="shared" si="0"/>
        <v>0</v>
      </c>
      <c r="U78" s="73"/>
      <c r="V78" s="73"/>
      <c r="W78" s="73"/>
      <c r="X78" s="78"/>
      <c r="Y78" s="82"/>
    </row>
    <row r="79" spans="1:25" ht="18" customHeight="1">
      <c r="A79" s="223"/>
      <c r="B79" s="224"/>
      <c r="C79" s="71" t="s">
        <v>269</v>
      </c>
      <c r="D79" s="80">
        <f t="shared" ref="D79:D81" si="52">E79+G78+F78</f>
        <v>130</v>
      </c>
      <c r="E79" s="73">
        <v>127</v>
      </c>
      <c r="F79" s="73"/>
      <c r="G79" s="73"/>
      <c r="H79" s="73">
        <v>2</v>
      </c>
      <c r="I79" s="73">
        <v>1</v>
      </c>
      <c r="J79" s="73">
        <v>1</v>
      </c>
      <c r="K79" s="73">
        <v>0</v>
      </c>
      <c r="L79" s="73">
        <v>0</v>
      </c>
      <c r="M79" s="73">
        <v>2</v>
      </c>
      <c r="N79" s="74">
        <f t="shared" ref="N79:N81" si="53">E79+G79+H79+I79+J79-K79-L79-M79+F78</f>
        <v>129</v>
      </c>
      <c r="O79" s="73">
        <v>129</v>
      </c>
      <c r="P79" s="81">
        <f t="shared" si="51"/>
        <v>100</v>
      </c>
      <c r="Q79" s="73">
        <v>66</v>
      </c>
      <c r="R79" s="73">
        <v>6</v>
      </c>
      <c r="S79" s="76">
        <f t="shared" ref="S79:S81" si="54">N79-O79</f>
        <v>0</v>
      </c>
      <c r="T79" s="77">
        <f t="shared" si="0"/>
        <v>0</v>
      </c>
      <c r="U79" s="73"/>
      <c r="V79" s="73"/>
      <c r="W79" s="73"/>
      <c r="X79" s="78"/>
      <c r="Y79" s="82"/>
    </row>
    <row r="80" spans="1:25" ht="18" customHeight="1">
      <c r="A80" s="223"/>
      <c r="B80" s="224"/>
      <c r="C80" s="71" t="s">
        <v>270</v>
      </c>
      <c r="D80" s="80">
        <f t="shared" si="52"/>
        <v>150</v>
      </c>
      <c r="E80" s="73">
        <v>150</v>
      </c>
      <c r="F80" s="73"/>
      <c r="G80" s="73"/>
      <c r="H80" s="73">
        <v>2</v>
      </c>
      <c r="I80" s="73">
        <v>0</v>
      </c>
      <c r="J80" s="73">
        <v>0</v>
      </c>
      <c r="K80" s="73">
        <v>1</v>
      </c>
      <c r="L80" s="73">
        <v>0</v>
      </c>
      <c r="M80" s="73">
        <v>1</v>
      </c>
      <c r="N80" s="74">
        <f t="shared" si="53"/>
        <v>150</v>
      </c>
      <c r="O80" s="73">
        <v>150</v>
      </c>
      <c r="P80" s="81">
        <f t="shared" si="51"/>
        <v>100</v>
      </c>
      <c r="Q80" s="73">
        <v>74</v>
      </c>
      <c r="R80" s="73">
        <v>6</v>
      </c>
      <c r="S80" s="76">
        <f t="shared" si="54"/>
        <v>0</v>
      </c>
      <c r="T80" s="77">
        <f t="shared" si="0"/>
        <v>0</v>
      </c>
      <c r="U80" s="73"/>
      <c r="V80" s="73"/>
      <c r="W80" s="73"/>
      <c r="X80" s="78"/>
      <c r="Y80" s="82"/>
    </row>
    <row r="81" spans="1:26" ht="18" customHeight="1" thickBot="1">
      <c r="A81" s="223"/>
      <c r="B81" s="224"/>
      <c r="C81" s="71" t="s">
        <v>271</v>
      </c>
      <c r="D81" s="80">
        <f t="shared" si="52"/>
        <v>172</v>
      </c>
      <c r="E81" s="83">
        <v>172</v>
      </c>
      <c r="F81" s="83"/>
      <c r="G81" s="73"/>
      <c r="H81" s="83">
        <v>0</v>
      </c>
      <c r="I81" s="83">
        <v>2</v>
      </c>
      <c r="J81" s="83">
        <v>0</v>
      </c>
      <c r="K81" s="83">
        <v>1</v>
      </c>
      <c r="L81" s="83">
        <v>0</v>
      </c>
      <c r="M81" s="83">
        <v>17</v>
      </c>
      <c r="N81" s="74">
        <f t="shared" si="53"/>
        <v>156</v>
      </c>
      <c r="O81" s="83">
        <v>156</v>
      </c>
      <c r="P81" s="84">
        <f t="shared" si="51"/>
        <v>100</v>
      </c>
      <c r="Q81" s="83">
        <v>81</v>
      </c>
      <c r="R81" s="83">
        <v>5</v>
      </c>
      <c r="S81" s="76">
        <f t="shared" si="54"/>
        <v>0</v>
      </c>
      <c r="T81" s="85">
        <f t="shared" ref="T81:T144" si="55">S81*100/N81</f>
        <v>0</v>
      </c>
      <c r="U81" s="83"/>
      <c r="V81" s="83"/>
      <c r="W81" s="83"/>
      <c r="X81" s="86"/>
      <c r="Y81" s="87"/>
    </row>
    <row r="82" spans="1:26" ht="18" customHeight="1" thickTop="1" thickBot="1">
      <c r="A82" s="223"/>
      <c r="B82" s="224"/>
      <c r="C82" s="88" t="s">
        <v>58</v>
      </c>
      <c r="D82" s="89">
        <f>SUM(D77:D81)</f>
        <v>602</v>
      </c>
      <c r="E82" s="89">
        <f t="shared" ref="E82:O82" si="56">SUM(E77:E81)</f>
        <v>743</v>
      </c>
      <c r="F82" s="89">
        <f t="shared" si="56"/>
        <v>0</v>
      </c>
      <c r="G82" s="89">
        <f t="shared" si="56"/>
        <v>9</v>
      </c>
      <c r="H82" s="89">
        <f t="shared" si="56"/>
        <v>9</v>
      </c>
      <c r="I82" s="89">
        <f t="shared" si="56"/>
        <v>3</v>
      </c>
      <c r="J82" s="89">
        <f t="shared" si="56"/>
        <v>3</v>
      </c>
      <c r="K82" s="89">
        <f t="shared" si="56"/>
        <v>5</v>
      </c>
      <c r="L82" s="89">
        <f t="shared" si="56"/>
        <v>0</v>
      </c>
      <c r="M82" s="89">
        <f t="shared" si="56"/>
        <v>23</v>
      </c>
      <c r="N82" s="89">
        <f t="shared" si="56"/>
        <v>739</v>
      </c>
      <c r="O82" s="89">
        <f t="shared" si="56"/>
        <v>739</v>
      </c>
      <c r="P82" s="90">
        <f t="shared" si="51"/>
        <v>100</v>
      </c>
      <c r="Q82" s="91">
        <f>SUM(Q77:Q81)</f>
        <v>364</v>
      </c>
      <c r="R82" s="91">
        <f>SUM(R77:R81)</f>
        <v>30</v>
      </c>
      <c r="S82" s="91">
        <f>SUM(S77:S81)</f>
        <v>0</v>
      </c>
      <c r="T82" s="92">
        <f t="shared" si="55"/>
        <v>0</v>
      </c>
      <c r="U82" s="91">
        <f>SUM(U77:U81)</f>
        <v>0</v>
      </c>
      <c r="V82" s="91">
        <f>SUM(V77:V81)</f>
        <v>0</v>
      </c>
      <c r="W82" s="91">
        <f>SUM(W77:W81)</f>
        <v>0</v>
      </c>
      <c r="X82" s="93">
        <f>SUM(X77:X81)</f>
        <v>0</v>
      </c>
      <c r="Y82" s="94"/>
    </row>
    <row r="83" spans="1:26" ht="18" customHeight="1" thickTop="1">
      <c r="A83" s="223">
        <v>12</v>
      </c>
      <c r="B83" s="224" t="s">
        <v>282</v>
      </c>
      <c r="C83" s="71" t="s">
        <v>266</v>
      </c>
      <c r="D83" s="72"/>
      <c r="E83" s="73">
        <v>98</v>
      </c>
      <c r="F83" s="73">
        <v>0</v>
      </c>
      <c r="G83" s="73">
        <v>5</v>
      </c>
      <c r="H83" s="73"/>
      <c r="I83" s="73"/>
      <c r="J83" s="73"/>
      <c r="K83" s="73"/>
      <c r="L83" s="73"/>
      <c r="M83" s="73"/>
      <c r="N83" s="74">
        <f>E83+G83+H83+I83+J83-K83-L83-M83</f>
        <v>103</v>
      </c>
      <c r="O83" s="73">
        <v>103</v>
      </c>
      <c r="P83" s="75">
        <f>O83/N83*100</f>
        <v>100</v>
      </c>
      <c r="Q83" s="73">
        <v>50</v>
      </c>
      <c r="R83" s="73">
        <v>4</v>
      </c>
      <c r="S83" s="76">
        <f>N83-O83</f>
        <v>0</v>
      </c>
      <c r="T83" s="77">
        <f t="shared" si="55"/>
        <v>0</v>
      </c>
      <c r="U83" s="73"/>
      <c r="V83" s="73"/>
      <c r="W83" s="73"/>
      <c r="X83" s="78"/>
      <c r="Y83" s="79" t="s">
        <v>267</v>
      </c>
    </row>
    <row r="84" spans="1:26" ht="18" customHeight="1">
      <c r="A84" s="223"/>
      <c r="B84" s="224"/>
      <c r="C84" s="71" t="s">
        <v>268</v>
      </c>
      <c r="D84" s="80">
        <f>E84+G83+F83</f>
        <v>108</v>
      </c>
      <c r="E84" s="73">
        <v>103</v>
      </c>
      <c r="F84" s="73">
        <v>0</v>
      </c>
      <c r="G84" s="73">
        <v>2</v>
      </c>
      <c r="H84" s="73">
        <v>2</v>
      </c>
      <c r="I84" s="73"/>
      <c r="J84" s="73">
        <v>3</v>
      </c>
      <c r="K84" s="73">
        <v>1</v>
      </c>
      <c r="L84" s="73"/>
      <c r="M84" s="73">
        <v>2</v>
      </c>
      <c r="N84" s="74">
        <f>E84+G84+H84+I84+J84-K84-L84-M84+F83</f>
        <v>107</v>
      </c>
      <c r="O84" s="73">
        <v>107</v>
      </c>
      <c r="P84" s="81">
        <f t="shared" ref="P84:P88" si="57">O84*100/N84</f>
        <v>100</v>
      </c>
      <c r="Q84" s="73">
        <v>52</v>
      </c>
      <c r="R84" s="73">
        <v>4</v>
      </c>
      <c r="S84" s="76">
        <f>N84-O84</f>
        <v>0</v>
      </c>
      <c r="T84" s="77">
        <f t="shared" si="55"/>
        <v>0</v>
      </c>
      <c r="U84" s="73"/>
      <c r="V84" s="73"/>
      <c r="W84" s="73"/>
      <c r="X84" s="78"/>
      <c r="Y84" s="82"/>
    </row>
    <row r="85" spans="1:26" ht="18" customHeight="1">
      <c r="A85" s="223"/>
      <c r="B85" s="224"/>
      <c r="C85" s="71" t="s">
        <v>269</v>
      </c>
      <c r="D85" s="80">
        <f t="shared" ref="D85:D87" si="58">E85+G84+F84</f>
        <v>131</v>
      </c>
      <c r="E85" s="73">
        <v>129</v>
      </c>
      <c r="F85" s="73">
        <v>0</v>
      </c>
      <c r="G85" s="73">
        <v>2</v>
      </c>
      <c r="H85" s="73">
        <v>1</v>
      </c>
      <c r="I85" s="73"/>
      <c r="J85" s="73">
        <v>5</v>
      </c>
      <c r="K85" s="73">
        <v>3</v>
      </c>
      <c r="L85" s="73">
        <v>1</v>
      </c>
      <c r="M85" s="73"/>
      <c r="N85" s="74">
        <f t="shared" ref="N85:N87" si="59">E85+G85+H85+I85+J85-K85-L85-M85+F84</f>
        <v>133</v>
      </c>
      <c r="O85" s="73">
        <v>133</v>
      </c>
      <c r="P85" s="81">
        <f t="shared" si="57"/>
        <v>100</v>
      </c>
      <c r="Q85" s="73">
        <v>57</v>
      </c>
      <c r="R85" s="73">
        <v>5</v>
      </c>
      <c r="S85" s="76">
        <f t="shared" ref="S85:S87" si="60">N85-O85</f>
        <v>0</v>
      </c>
      <c r="T85" s="77">
        <f t="shared" si="55"/>
        <v>0</v>
      </c>
      <c r="U85" s="73"/>
      <c r="V85" s="73"/>
      <c r="W85" s="73"/>
      <c r="X85" s="78"/>
      <c r="Y85" s="82"/>
    </row>
    <row r="86" spans="1:26" ht="18" customHeight="1">
      <c r="A86" s="223"/>
      <c r="B86" s="224"/>
      <c r="C86" s="71" t="s">
        <v>270</v>
      </c>
      <c r="D86" s="80">
        <f t="shared" si="58"/>
        <v>126</v>
      </c>
      <c r="E86" s="73">
        <v>124</v>
      </c>
      <c r="F86" s="73">
        <v>0</v>
      </c>
      <c r="G86" s="73">
        <v>0</v>
      </c>
      <c r="H86" s="73">
        <v>1</v>
      </c>
      <c r="I86" s="73"/>
      <c r="J86" s="73">
        <v>2</v>
      </c>
      <c r="K86" s="73">
        <v>2</v>
      </c>
      <c r="L86" s="73"/>
      <c r="M86" s="73">
        <v>1</v>
      </c>
      <c r="N86" s="74">
        <f t="shared" si="59"/>
        <v>124</v>
      </c>
      <c r="O86" s="73">
        <v>124</v>
      </c>
      <c r="P86" s="81">
        <f t="shared" si="57"/>
        <v>100</v>
      </c>
      <c r="Q86" s="73">
        <v>58</v>
      </c>
      <c r="R86" s="73">
        <v>5</v>
      </c>
      <c r="S86" s="76">
        <f t="shared" si="60"/>
        <v>0</v>
      </c>
      <c r="T86" s="77">
        <f t="shared" si="55"/>
        <v>0</v>
      </c>
      <c r="U86" s="73"/>
      <c r="V86" s="73"/>
      <c r="W86" s="73"/>
      <c r="X86" s="78"/>
      <c r="Y86" s="82"/>
    </row>
    <row r="87" spans="1:26" ht="18" customHeight="1" thickBot="1">
      <c r="A87" s="223"/>
      <c r="B87" s="224"/>
      <c r="C87" s="71" t="s">
        <v>271</v>
      </c>
      <c r="D87" s="80">
        <f t="shared" si="58"/>
        <v>144</v>
      </c>
      <c r="E87" s="83">
        <v>144</v>
      </c>
      <c r="F87" s="83">
        <v>0</v>
      </c>
      <c r="G87" s="73">
        <v>0</v>
      </c>
      <c r="H87" s="83"/>
      <c r="I87" s="83"/>
      <c r="J87" s="83">
        <v>1</v>
      </c>
      <c r="K87" s="83"/>
      <c r="L87" s="83"/>
      <c r="M87" s="83"/>
      <c r="N87" s="74">
        <f t="shared" si="59"/>
        <v>145</v>
      </c>
      <c r="O87" s="83">
        <v>145</v>
      </c>
      <c r="P87" s="84">
        <f t="shared" si="57"/>
        <v>100</v>
      </c>
      <c r="Q87" s="83">
        <v>53</v>
      </c>
      <c r="R87" s="83">
        <v>5</v>
      </c>
      <c r="S87" s="76">
        <f t="shared" si="60"/>
        <v>0</v>
      </c>
      <c r="T87" s="85">
        <f t="shared" si="55"/>
        <v>0</v>
      </c>
      <c r="U87" s="83"/>
      <c r="V87" s="83"/>
      <c r="W87" s="83"/>
      <c r="X87" s="86"/>
      <c r="Y87" s="87"/>
    </row>
    <row r="88" spans="1:26" ht="18" customHeight="1" thickTop="1" thickBot="1">
      <c r="A88" s="223"/>
      <c r="B88" s="224"/>
      <c r="C88" s="88" t="s">
        <v>58</v>
      </c>
      <c r="D88" s="89">
        <f>SUM(D83:D87)</f>
        <v>509</v>
      </c>
      <c r="E88" s="89">
        <f t="shared" ref="E88:O88" si="61">SUM(E83:E87)</f>
        <v>598</v>
      </c>
      <c r="F88" s="89">
        <f t="shared" si="61"/>
        <v>0</v>
      </c>
      <c r="G88" s="89">
        <f t="shared" si="61"/>
        <v>9</v>
      </c>
      <c r="H88" s="89">
        <f t="shared" si="61"/>
        <v>4</v>
      </c>
      <c r="I88" s="89">
        <f t="shared" si="61"/>
        <v>0</v>
      </c>
      <c r="J88" s="89">
        <f t="shared" si="61"/>
        <v>11</v>
      </c>
      <c r="K88" s="89">
        <f t="shared" si="61"/>
        <v>6</v>
      </c>
      <c r="L88" s="89">
        <f t="shared" si="61"/>
        <v>1</v>
      </c>
      <c r="M88" s="89">
        <f t="shared" si="61"/>
        <v>3</v>
      </c>
      <c r="N88" s="89">
        <f t="shared" si="61"/>
        <v>612</v>
      </c>
      <c r="O88" s="89">
        <f t="shared" si="61"/>
        <v>612</v>
      </c>
      <c r="P88" s="90">
        <f t="shared" si="57"/>
        <v>100</v>
      </c>
      <c r="Q88" s="91">
        <f>SUM(Q83:Q87)</f>
        <v>270</v>
      </c>
      <c r="R88" s="91">
        <f>SUM(R83:R87)</f>
        <v>23</v>
      </c>
      <c r="S88" s="91">
        <f>SUM(S83:S87)</f>
        <v>0</v>
      </c>
      <c r="T88" s="92">
        <f t="shared" si="55"/>
        <v>0</v>
      </c>
      <c r="U88" s="91">
        <f>SUM(U83:U87)</f>
        <v>0</v>
      </c>
      <c r="V88" s="91">
        <f>SUM(V83:V87)</f>
        <v>0</v>
      </c>
      <c r="W88" s="91">
        <f>SUM(W83:W87)</f>
        <v>0</v>
      </c>
      <c r="X88" s="93">
        <f>SUM(X83:X87)</f>
        <v>0</v>
      </c>
      <c r="Y88" s="94"/>
      <c r="Z88" s="63" t="s">
        <v>35</v>
      </c>
    </row>
    <row r="89" spans="1:26" ht="18" customHeight="1" thickTop="1">
      <c r="A89" s="223">
        <v>13</v>
      </c>
      <c r="B89" s="224" t="s">
        <v>283</v>
      </c>
      <c r="C89" s="71" t="s">
        <v>266</v>
      </c>
      <c r="D89" s="72"/>
      <c r="E89" s="73">
        <v>108</v>
      </c>
      <c r="F89" s="73"/>
      <c r="G89" s="73">
        <v>6</v>
      </c>
      <c r="H89" s="73"/>
      <c r="I89" s="73"/>
      <c r="J89" s="73"/>
      <c r="K89" s="73"/>
      <c r="L89" s="73"/>
      <c r="M89" s="73"/>
      <c r="N89" s="74">
        <f>E89+G89+H89+I89+J89-K89-L89-M89</f>
        <v>114</v>
      </c>
      <c r="O89" s="73">
        <v>114</v>
      </c>
      <c r="P89" s="75">
        <f>O89/N89*100</f>
        <v>100</v>
      </c>
      <c r="Q89" s="73">
        <v>60</v>
      </c>
      <c r="R89" s="73">
        <v>5</v>
      </c>
      <c r="S89" s="76">
        <f>N89-O89</f>
        <v>0</v>
      </c>
      <c r="T89" s="77">
        <f t="shared" si="55"/>
        <v>0</v>
      </c>
      <c r="U89" s="73"/>
      <c r="V89" s="73"/>
      <c r="W89" s="73"/>
      <c r="X89" s="78"/>
      <c r="Y89" s="79" t="s">
        <v>267</v>
      </c>
    </row>
    <row r="90" spans="1:26" ht="18" customHeight="1">
      <c r="A90" s="223"/>
      <c r="B90" s="224"/>
      <c r="C90" s="71" t="s">
        <v>268</v>
      </c>
      <c r="D90" s="80">
        <f>E90+G89+F89</f>
        <v>116</v>
      </c>
      <c r="E90" s="73">
        <v>110</v>
      </c>
      <c r="F90" s="73"/>
      <c r="G90" s="73">
        <v>1</v>
      </c>
      <c r="H90" s="73">
        <v>1</v>
      </c>
      <c r="I90" s="73"/>
      <c r="J90" s="73">
        <v>1</v>
      </c>
      <c r="K90" s="73">
        <v>1</v>
      </c>
      <c r="L90" s="73"/>
      <c r="M90" s="73">
        <v>2</v>
      </c>
      <c r="N90" s="74">
        <f>E90+G90+H90+I90+J90-K90-L90-M90+F89</f>
        <v>110</v>
      </c>
      <c r="O90" s="73">
        <v>110</v>
      </c>
      <c r="P90" s="81">
        <f t="shared" ref="P90:P94" si="62">O90*100/N90</f>
        <v>100</v>
      </c>
      <c r="Q90" s="73">
        <v>47</v>
      </c>
      <c r="R90" s="73">
        <v>6</v>
      </c>
      <c r="S90" s="76">
        <f>N90-O90</f>
        <v>0</v>
      </c>
      <c r="T90" s="77">
        <f t="shared" si="55"/>
        <v>0</v>
      </c>
      <c r="U90" s="73"/>
      <c r="V90" s="73"/>
      <c r="W90" s="73"/>
      <c r="X90" s="78"/>
      <c r="Y90" s="82"/>
    </row>
    <row r="91" spans="1:26" ht="18" customHeight="1">
      <c r="A91" s="223"/>
      <c r="B91" s="224"/>
      <c r="C91" s="71" t="s">
        <v>269</v>
      </c>
      <c r="D91" s="80">
        <f t="shared" ref="D91:D93" si="63">E91+G90+F90</f>
        <v>105</v>
      </c>
      <c r="E91" s="73">
        <v>104</v>
      </c>
      <c r="F91" s="73"/>
      <c r="G91" s="73"/>
      <c r="H91" s="73">
        <v>5</v>
      </c>
      <c r="I91" s="73"/>
      <c r="J91" s="73">
        <v>1</v>
      </c>
      <c r="K91" s="73">
        <v>2</v>
      </c>
      <c r="L91" s="73">
        <v>1</v>
      </c>
      <c r="M91" s="73">
        <v>2</v>
      </c>
      <c r="N91" s="74">
        <f t="shared" ref="N91:N93" si="64">E91+G91+H91+I91+J91-K91-L91-M91+F90</f>
        <v>105</v>
      </c>
      <c r="O91" s="73">
        <v>105</v>
      </c>
      <c r="P91" s="81">
        <f t="shared" si="62"/>
        <v>100</v>
      </c>
      <c r="Q91" s="73">
        <v>54</v>
      </c>
      <c r="R91" s="73">
        <v>5</v>
      </c>
      <c r="S91" s="76">
        <f t="shared" ref="S91:S93" si="65">N91-O91</f>
        <v>0</v>
      </c>
      <c r="T91" s="77">
        <f t="shared" si="55"/>
        <v>0</v>
      </c>
      <c r="U91" s="73"/>
      <c r="V91" s="73"/>
      <c r="W91" s="73"/>
      <c r="X91" s="78"/>
      <c r="Y91" s="82"/>
    </row>
    <row r="92" spans="1:26" ht="18" customHeight="1">
      <c r="A92" s="223"/>
      <c r="B92" s="224"/>
      <c r="C92" s="71" t="s">
        <v>270</v>
      </c>
      <c r="D92" s="80">
        <f t="shared" si="63"/>
        <v>113</v>
      </c>
      <c r="E92" s="73">
        <v>113</v>
      </c>
      <c r="F92" s="73"/>
      <c r="G92" s="73"/>
      <c r="H92" s="73">
        <v>2</v>
      </c>
      <c r="I92" s="73"/>
      <c r="J92" s="73"/>
      <c r="K92" s="73">
        <v>3</v>
      </c>
      <c r="L92" s="73"/>
      <c r="M92" s="73">
        <v>3</v>
      </c>
      <c r="N92" s="74">
        <f t="shared" si="64"/>
        <v>109</v>
      </c>
      <c r="O92" s="73">
        <v>109</v>
      </c>
      <c r="P92" s="81">
        <f t="shared" si="62"/>
        <v>100</v>
      </c>
      <c r="Q92" s="73">
        <v>54</v>
      </c>
      <c r="R92" s="73">
        <v>6</v>
      </c>
      <c r="S92" s="76">
        <f t="shared" si="65"/>
        <v>0</v>
      </c>
      <c r="T92" s="77">
        <f t="shared" si="55"/>
        <v>0</v>
      </c>
      <c r="U92" s="73"/>
      <c r="V92" s="73"/>
      <c r="W92" s="73"/>
      <c r="X92" s="78"/>
      <c r="Y92" s="82"/>
    </row>
    <row r="93" spans="1:26" ht="18" customHeight="1" thickBot="1">
      <c r="A93" s="223"/>
      <c r="B93" s="224"/>
      <c r="C93" s="71" t="s">
        <v>271</v>
      </c>
      <c r="D93" s="80">
        <f t="shared" si="63"/>
        <v>122</v>
      </c>
      <c r="E93" s="83">
        <v>122</v>
      </c>
      <c r="F93" s="83"/>
      <c r="G93" s="73"/>
      <c r="H93" s="83"/>
      <c r="I93" s="83"/>
      <c r="J93" s="83"/>
      <c r="K93" s="83">
        <v>1</v>
      </c>
      <c r="L93" s="83">
        <v>1</v>
      </c>
      <c r="M93" s="83"/>
      <c r="N93" s="74">
        <f t="shared" si="64"/>
        <v>120</v>
      </c>
      <c r="O93" s="83">
        <v>120</v>
      </c>
      <c r="P93" s="84">
        <f t="shared" si="62"/>
        <v>100</v>
      </c>
      <c r="Q93" s="83">
        <v>59</v>
      </c>
      <c r="R93" s="83">
        <v>5</v>
      </c>
      <c r="S93" s="76">
        <f t="shared" si="65"/>
        <v>0</v>
      </c>
      <c r="T93" s="85">
        <f t="shared" si="55"/>
        <v>0</v>
      </c>
      <c r="U93" s="83"/>
      <c r="V93" s="83"/>
      <c r="W93" s="83"/>
      <c r="X93" s="86"/>
      <c r="Y93" s="87"/>
    </row>
    <row r="94" spans="1:26" ht="18" customHeight="1" thickTop="1" thickBot="1">
      <c r="A94" s="223"/>
      <c r="B94" s="224"/>
      <c r="C94" s="88" t="s">
        <v>58</v>
      </c>
      <c r="D94" s="89">
        <f>SUM(D89:D93)</f>
        <v>456</v>
      </c>
      <c r="E94" s="89">
        <f t="shared" ref="E94:O94" si="66">SUM(E89:E93)</f>
        <v>557</v>
      </c>
      <c r="F94" s="89">
        <f t="shared" si="66"/>
        <v>0</v>
      </c>
      <c r="G94" s="89">
        <f t="shared" si="66"/>
        <v>7</v>
      </c>
      <c r="H94" s="89">
        <f t="shared" si="66"/>
        <v>8</v>
      </c>
      <c r="I94" s="89">
        <f t="shared" si="66"/>
        <v>0</v>
      </c>
      <c r="J94" s="89">
        <f t="shared" si="66"/>
        <v>2</v>
      </c>
      <c r="K94" s="89">
        <f t="shared" si="66"/>
        <v>7</v>
      </c>
      <c r="L94" s="89">
        <f t="shared" si="66"/>
        <v>2</v>
      </c>
      <c r="M94" s="89">
        <f t="shared" si="66"/>
        <v>7</v>
      </c>
      <c r="N94" s="89">
        <f t="shared" si="66"/>
        <v>558</v>
      </c>
      <c r="O94" s="89">
        <f t="shared" si="66"/>
        <v>558</v>
      </c>
      <c r="P94" s="90">
        <f t="shared" si="62"/>
        <v>100</v>
      </c>
      <c r="Q94" s="91">
        <f>SUM(Q89:Q93)</f>
        <v>274</v>
      </c>
      <c r="R94" s="91">
        <f>SUM(R89:R93)</f>
        <v>27</v>
      </c>
      <c r="S94" s="91">
        <f>SUM(S89:S93)</f>
        <v>0</v>
      </c>
      <c r="T94" s="92">
        <f t="shared" si="55"/>
        <v>0</v>
      </c>
      <c r="U94" s="91">
        <f>SUM(U89:U93)</f>
        <v>0</v>
      </c>
      <c r="V94" s="91">
        <f>SUM(V89:V93)</f>
        <v>0</v>
      </c>
      <c r="W94" s="91">
        <f>SUM(W89:W93)</f>
        <v>0</v>
      </c>
      <c r="X94" s="93">
        <f>SUM(X89:X93)</f>
        <v>0</v>
      </c>
      <c r="Y94" s="94"/>
      <c r="Z94" s="63" t="s">
        <v>35</v>
      </c>
    </row>
    <row r="95" spans="1:26" ht="18" customHeight="1" thickTop="1">
      <c r="A95" s="223">
        <v>14</v>
      </c>
      <c r="B95" s="224" t="s">
        <v>284</v>
      </c>
      <c r="C95" s="71" t="s">
        <v>266</v>
      </c>
      <c r="D95" s="72"/>
      <c r="E95" s="73">
        <v>106</v>
      </c>
      <c r="F95" s="73"/>
      <c r="G95" s="73">
        <v>2</v>
      </c>
      <c r="H95" s="73"/>
      <c r="I95" s="73"/>
      <c r="J95" s="73"/>
      <c r="K95" s="73"/>
      <c r="L95" s="73"/>
      <c r="M95" s="73"/>
      <c r="N95" s="74">
        <f>E95+G95+H95+I95+J95-K95-L95-M95</f>
        <v>108</v>
      </c>
      <c r="O95" s="73">
        <v>108</v>
      </c>
      <c r="P95" s="75">
        <f>O95/N95*100</f>
        <v>100</v>
      </c>
      <c r="Q95" s="73">
        <v>63</v>
      </c>
      <c r="R95" s="73">
        <v>4</v>
      </c>
      <c r="S95" s="76">
        <f>N95-O95</f>
        <v>0</v>
      </c>
      <c r="T95" s="77">
        <f t="shared" si="55"/>
        <v>0</v>
      </c>
      <c r="U95" s="73"/>
      <c r="V95" s="73"/>
      <c r="W95" s="73"/>
      <c r="X95" s="78"/>
      <c r="Y95" s="79" t="s">
        <v>267</v>
      </c>
    </row>
    <row r="96" spans="1:26" ht="18" customHeight="1">
      <c r="A96" s="223"/>
      <c r="B96" s="224"/>
      <c r="C96" s="71" t="s">
        <v>268</v>
      </c>
      <c r="D96" s="80">
        <f>E96+G95+F95</f>
        <v>127</v>
      </c>
      <c r="E96" s="73">
        <v>125</v>
      </c>
      <c r="F96" s="73"/>
      <c r="G96" s="73">
        <v>0</v>
      </c>
      <c r="H96" s="73">
        <v>1</v>
      </c>
      <c r="I96" s="73">
        <v>2</v>
      </c>
      <c r="J96" s="73">
        <v>0</v>
      </c>
      <c r="K96" s="73">
        <v>1</v>
      </c>
      <c r="L96" s="73">
        <v>0</v>
      </c>
      <c r="M96" s="73">
        <v>3</v>
      </c>
      <c r="N96" s="74">
        <f>E96+G96+H96+I96+J96-K96-L96-M96+F95</f>
        <v>124</v>
      </c>
      <c r="O96" s="73">
        <v>124</v>
      </c>
      <c r="P96" s="81">
        <f t="shared" ref="P96:P100" si="67">O96*100/N96</f>
        <v>100</v>
      </c>
      <c r="Q96" s="73">
        <v>57</v>
      </c>
      <c r="R96" s="73">
        <v>4</v>
      </c>
      <c r="S96" s="76">
        <f>N96-O96</f>
        <v>0</v>
      </c>
      <c r="T96" s="77">
        <f t="shared" si="55"/>
        <v>0</v>
      </c>
      <c r="U96" s="73"/>
      <c r="V96" s="73"/>
      <c r="W96" s="73"/>
      <c r="X96" s="78"/>
      <c r="Y96" s="82"/>
    </row>
    <row r="97" spans="1:26" ht="18" customHeight="1">
      <c r="A97" s="223"/>
      <c r="B97" s="224"/>
      <c r="C97" s="71" t="s">
        <v>269</v>
      </c>
      <c r="D97" s="80">
        <f t="shared" ref="D97:D99" si="68">E97+G96+F96</f>
        <v>126</v>
      </c>
      <c r="E97" s="73">
        <v>126</v>
      </c>
      <c r="F97" s="73">
        <v>0</v>
      </c>
      <c r="G97" s="73">
        <v>0</v>
      </c>
      <c r="H97" s="73">
        <v>2</v>
      </c>
      <c r="I97" s="73">
        <v>1</v>
      </c>
      <c r="J97" s="73">
        <v>1</v>
      </c>
      <c r="K97" s="73">
        <v>1</v>
      </c>
      <c r="L97" s="73">
        <v>0</v>
      </c>
      <c r="M97" s="73">
        <v>2</v>
      </c>
      <c r="N97" s="74">
        <f t="shared" ref="N97:N99" si="69">E97+G97+H97+I97+J97-K97-L97-M97+F96</f>
        <v>127</v>
      </c>
      <c r="O97" s="73">
        <v>127</v>
      </c>
      <c r="P97" s="81">
        <f t="shared" si="67"/>
        <v>100</v>
      </c>
      <c r="Q97" s="73">
        <v>68</v>
      </c>
      <c r="R97" s="73">
        <v>5</v>
      </c>
      <c r="S97" s="76">
        <f t="shared" ref="S97:S99" si="70">N97-O97</f>
        <v>0</v>
      </c>
      <c r="T97" s="77">
        <f t="shared" si="55"/>
        <v>0</v>
      </c>
      <c r="U97" s="73"/>
      <c r="V97" s="73"/>
      <c r="W97" s="73"/>
      <c r="X97" s="78"/>
      <c r="Y97" s="82"/>
    </row>
    <row r="98" spans="1:26" ht="18" customHeight="1">
      <c r="A98" s="223"/>
      <c r="B98" s="224"/>
      <c r="C98" s="71" t="s">
        <v>270</v>
      </c>
      <c r="D98" s="80">
        <f t="shared" si="68"/>
        <v>100</v>
      </c>
      <c r="E98" s="73">
        <v>100</v>
      </c>
      <c r="F98" s="73">
        <v>0</v>
      </c>
      <c r="G98" s="73">
        <v>0</v>
      </c>
      <c r="H98" s="73">
        <v>3</v>
      </c>
      <c r="I98" s="73">
        <v>0</v>
      </c>
      <c r="J98" s="73">
        <v>1</v>
      </c>
      <c r="K98" s="73">
        <v>3</v>
      </c>
      <c r="L98" s="73">
        <v>0</v>
      </c>
      <c r="M98" s="73">
        <v>2</v>
      </c>
      <c r="N98" s="74">
        <f t="shared" si="69"/>
        <v>99</v>
      </c>
      <c r="O98" s="73">
        <v>99</v>
      </c>
      <c r="P98" s="81">
        <f t="shared" si="67"/>
        <v>100</v>
      </c>
      <c r="Q98" s="73">
        <v>50</v>
      </c>
      <c r="R98" s="73">
        <v>4</v>
      </c>
      <c r="S98" s="76">
        <f t="shared" si="70"/>
        <v>0</v>
      </c>
      <c r="T98" s="77">
        <f t="shared" si="55"/>
        <v>0</v>
      </c>
      <c r="U98" s="73"/>
      <c r="V98" s="73"/>
      <c r="W98" s="73"/>
      <c r="X98" s="78"/>
      <c r="Y98" s="82"/>
    </row>
    <row r="99" spans="1:26" ht="18" customHeight="1" thickBot="1">
      <c r="A99" s="223"/>
      <c r="B99" s="224"/>
      <c r="C99" s="71" t="s">
        <v>271</v>
      </c>
      <c r="D99" s="80">
        <f t="shared" si="68"/>
        <v>124</v>
      </c>
      <c r="E99" s="83">
        <v>124</v>
      </c>
      <c r="F99" s="83">
        <v>0</v>
      </c>
      <c r="G99" s="73">
        <v>0</v>
      </c>
      <c r="H99" s="83">
        <v>1</v>
      </c>
      <c r="I99" s="83">
        <v>1</v>
      </c>
      <c r="J99" s="83">
        <v>3</v>
      </c>
      <c r="K99" s="83">
        <v>0</v>
      </c>
      <c r="L99" s="83">
        <v>1</v>
      </c>
      <c r="M99" s="83">
        <v>0</v>
      </c>
      <c r="N99" s="74">
        <f t="shared" si="69"/>
        <v>128</v>
      </c>
      <c r="O99" s="83">
        <v>128</v>
      </c>
      <c r="P99" s="84">
        <f t="shared" si="67"/>
        <v>100</v>
      </c>
      <c r="Q99" s="83">
        <v>53</v>
      </c>
      <c r="R99" s="83">
        <v>4</v>
      </c>
      <c r="S99" s="76">
        <f t="shared" si="70"/>
        <v>0</v>
      </c>
      <c r="T99" s="85">
        <f t="shared" si="55"/>
        <v>0</v>
      </c>
      <c r="U99" s="83"/>
      <c r="V99" s="83"/>
      <c r="W99" s="83"/>
      <c r="X99" s="86"/>
      <c r="Y99" s="87"/>
    </row>
    <row r="100" spans="1:26" ht="18" customHeight="1" thickTop="1" thickBot="1">
      <c r="A100" s="223"/>
      <c r="B100" s="224"/>
      <c r="C100" s="88" t="s">
        <v>58</v>
      </c>
      <c r="D100" s="89">
        <f>SUM(D95:D99)</f>
        <v>477</v>
      </c>
      <c r="E100" s="89">
        <f t="shared" ref="E100:O100" si="71">SUM(E95:E99)</f>
        <v>581</v>
      </c>
      <c r="F100" s="89">
        <f t="shared" si="71"/>
        <v>0</v>
      </c>
      <c r="G100" s="89">
        <f t="shared" si="71"/>
        <v>2</v>
      </c>
      <c r="H100" s="89">
        <f t="shared" si="71"/>
        <v>7</v>
      </c>
      <c r="I100" s="89">
        <f t="shared" si="71"/>
        <v>4</v>
      </c>
      <c r="J100" s="89">
        <f t="shared" si="71"/>
        <v>5</v>
      </c>
      <c r="K100" s="89">
        <f t="shared" si="71"/>
        <v>5</v>
      </c>
      <c r="L100" s="89">
        <f t="shared" si="71"/>
        <v>1</v>
      </c>
      <c r="M100" s="89">
        <f t="shared" si="71"/>
        <v>7</v>
      </c>
      <c r="N100" s="89">
        <f t="shared" si="71"/>
        <v>586</v>
      </c>
      <c r="O100" s="89">
        <f t="shared" si="71"/>
        <v>586</v>
      </c>
      <c r="P100" s="90">
        <f t="shared" si="67"/>
        <v>100</v>
      </c>
      <c r="Q100" s="91">
        <f>SUM(Q95:Q99)</f>
        <v>291</v>
      </c>
      <c r="R100" s="91">
        <f>SUM(R95:R99)</f>
        <v>21</v>
      </c>
      <c r="S100" s="91">
        <f>SUM(S95:S99)</f>
        <v>0</v>
      </c>
      <c r="T100" s="92">
        <f t="shared" si="55"/>
        <v>0</v>
      </c>
      <c r="U100" s="91">
        <f>SUM(U95:U99)</f>
        <v>0</v>
      </c>
      <c r="V100" s="91">
        <f>SUM(V95:V99)</f>
        <v>0</v>
      </c>
      <c r="W100" s="91">
        <f>SUM(W95:W99)</f>
        <v>0</v>
      </c>
      <c r="X100" s="93">
        <f>SUM(X95:X99)</f>
        <v>0</v>
      </c>
      <c r="Y100" s="94"/>
    </row>
    <row r="101" spans="1:26" ht="18" customHeight="1" thickTop="1">
      <c r="A101" s="223">
        <v>15</v>
      </c>
      <c r="B101" s="224" t="s">
        <v>285</v>
      </c>
      <c r="C101" s="71" t="s">
        <v>266</v>
      </c>
      <c r="D101" s="72"/>
      <c r="E101" s="73">
        <v>44</v>
      </c>
      <c r="F101" s="73"/>
      <c r="G101" s="73">
        <v>3</v>
      </c>
      <c r="H101" s="73">
        <v>1</v>
      </c>
      <c r="I101" s="73"/>
      <c r="J101" s="73"/>
      <c r="K101" s="73"/>
      <c r="L101" s="73"/>
      <c r="M101" s="73">
        <v>2</v>
      </c>
      <c r="N101" s="74">
        <f>E101+G101+H101+I101+J101-K101-L101-M101</f>
        <v>46</v>
      </c>
      <c r="O101" s="73">
        <v>46</v>
      </c>
      <c r="P101" s="75">
        <f>O101/N101*100</f>
        <v>100</v>
      </c>
      <c r="Q101" s="73">
        <v>17</v>
      </c>
      <c r="R101" s="73">
        <v>2</v>
      </c>
      <c r="S101" s="76">
        <f>N101-O101</f>
        <v>0</v>
      </c>
      <c r="T101" s="77">
        <f t="shared" si="55"/>
        <v>0</v>
      </c>
      <c r="U101" s="73"/>
      <c r="V101" s="73"/>
      <c r="W101" s="73"/>
      <c r="X101" s="78"/>
      <c r="Y101" s="79" t="s">
        <v>267</v>
      </c>
    </row>
    <row r="102" spans="1:26" ht="18" customHeight="1">
      <c r="A102" s="223"/>
      <c r="B102" s="224"/>
      <c r="C102" s="71" t="s">
        <v>268</v>
      </c>
      <c r="D102" s="80">
        <f>E102+G101+F101</f>
        <v>45</v>
      </c>
      <c r="E102" s="73">
        <v>42</v>
      </c>
      <c r="F102" s="73"/>
      <c r="G102" s="73">
        <v>2</v>
      </c>
      <c r="H102" s="73">
        <v>2</v>
      </c>
      <c r="I102" s="73"/>
      <c r="J102" s="73">
        <v>1</v>
      </c>
      <c r="K102" s="73">
        <v>1</v>
      </c>
      <c r="L102" s="73"/>
      <c r="M102" s="73">
        <v>2</v>
      </c>
      <c r="N102" s="74">
        <f>E102+G102+H102+I102+J102-K102-L102-M102+F101</f>
        <v>44</v>
      </c>
      <c r="O102" s="73">
        <v>44</v>
      </c>
      <c r="P102" s="81">
        <f t="shared" ref="P102:P106" si="72">O102*100/N102</f>
        <v>100</v>
      </c>
      <c r="Q102" s="73">
        <v>25</v>
      </c>
      <c r="R102" s="73">
        <v>2</v>
      </c>
      <c r="S102" s="76">
        <f>N102-O102</f>
        <v>0</v>
      </c>
      <c r="T102" s="77">
        <f t="shared" si="55"/>
        <v>0</v>
      </c>
      <c r="U102" s="73"/>
      <c r="V102" s="73"/>
      <c r="W102" s="73"/>
      <c r="X102" s="78"/>
      <c r="Y102" s="82"/>
    </row>
    <row r="103" spans="1:26" ht="18" customHeight="1">
      <c r="A103" s="223"/>
      <c r="B103" s="224"/>
      <c r="C103" s="71" t="s">
        <v>269</v>
      </c>
      <c r="D103" s="80">
        <f t="shared" ref="D103:D105" si="73">E103+G102+F102</f>
        <v>58</v>
      </c>
      <c r="E103" s="73">
        <v>56</v>
      </c>
      <c r="F103" s="73"/>
      <c r="G103" s="73">
        <v>1</v>
      </c>
      <c r="H103" s="73">
        <v>1</v>
      </c>
      <c r="I103" s="73"/>
      <c r="J103" s="73">
        <v>1</v>
      </c>
      <c r="K103" s="73">
        <v>1</v>
      </c>
      <c r="L103" s="73"/>
      <c r="M103" s="73">
        <v>2</v>
      </c>
      <c r="N103" s="74">
        <f t="shared" ref="N103:N105" si="74">E103+G103+H103+I103+J103-K103-L103-M103+F102</f>
        <v>56</v>
      </c>
      <c r="O103" s="73">
        <v>56</v>
      </c>
      <c r="P103" s="81">
        <f t="shared" si="72"/>
        <v>100</v>
      </c>
      <c r="Q103" s="73">
        <v>31</v>
      </c>
      <c r="R103" s="73">
        <v>2</v>
      </c>
      <c r="S103" s="76">
        <f t="shared" ref="S103:S105" si="75">N103-O103</f>
        <v>0</v>
      </c>
      <c r="T103" s="77">
        <f t="shared" si="55"/>
        <v>0</v>
      </c>
      <c r="U103" s="73"/>
      <c r="V103" s="73"/>
      <c r="W103" s="73"/>
      <c r="X103" s="78"/>
      <c r="Y103" s="82"/>
    </row>
    <row r="104" spans="1:26" ht="18" customHeight="1">
      <c r="A104" s="223"/>
      <c r="B104" s="224"/>
      <c r="C104" s="71" t="s">
        <v>270</v>
      </c>
      <c r="D104" s="80">
        <f t="shared" si="73"/>
        <v>49</v>
      </c>
      <c r="E104" s="73">
        <v>48</v>
      </c>
      <c r="F104" s="73"/>
      <c r="G104" s="73"/>
      <c r="H104" s="73">
        <v>1</v>
      </c>
      <c r="I104" s="73"/>
      <c r="J104" s="73"/>
      <c r="K104" s="73">
        <v>1</v>
      </c>
      <c r="L104" s="73"/>
      <c r="M104" s="73">
        <v>5</v>
      </c>
      <c r="N104" s="74">
        <f t="shared" si="74"/>
        <v>43</v>
      </c>
      <c r="O104" s="73">
        <v>43</v>
      </c>
      <c r="P104" s="81">
        <f t="shared" si="72"/>
        <v>100</v>
      </c>
      <c r="Q104" s="73">
        <v>24</v>
      </c>
      <c r="R104" s="73">
        <v>2</v>
      </c>
      <c r="S104" s="76">
        <f t="shared" si="75"/>
        <v>0</v>
      </c>
      <c r="T104" s="77">
        <f t="shared" si="55"/>
        <v>0</v>
      </c>
      <c r="U104" s="73"/>
      <c r="V104" s="73"/>
      <c r="W104" s="73"/>
      <c r="X104" s="78"/>
      <c r="Y104" s="82"/>
    </row>
    <row r="105" spans="1:26" ht="18" customHeight="1" thickBot="1">
      <c r="A105" s="223"/>
      <c r="B105" s="224"/>
      <c r="C105" s="71" t="s">
        <v>271</v>
      </c>
      <c r="D105" s="80">
        <f t="shared" si="73"/>
        <v>41</v>
      </c>
      <c r="E105" s="83">
        <v>41</v>
      </c>
      <c r="F105" s="83"/>
      <c r="G105" s="73"/>
      <c r="H105" s="83">
        <v>1</v>
      </c>
      <c r="I105" s="83"/>
      <c r="J105" s="83"/>
      <c r="K105" s="83">
        <v>1</v>
      </c>
      <c r="L105" s="83"/>
      <c r="M105" s="83"/>
      <c r="N105" s="74">
        <f t="shared" si="74"/>
        <v>41</v>
      </c>
      <c r="O105" s="83">
        <v>41</v>
      </c>
      <c r="P105" s="84">
        <f t="shared" si="72"/>
        <v>100</v>
      </c>
      <c r="Q105" s="83">
        <v>26</v>
      </c>
      <c r="R105" s="83">
        <v>2</v>
      </c>
      <c r="S105" s="76">
        <f t="shared" si="75"/>
        <v>0</v>
      </c>
      <c r="T105" s="85">
        <f t="shared" si="55"/>
        <v>0</v>
      </c>
      <c r="U105" s="83"/>
      <c r="V105" s="83"/>
      <c r="W105" s="83"/>
      <c r="X105" s="86"/>
      <c r="Y105" s="87"/>
    </row>
    <row r="106" spans="1:26" ht="18" customHeight="1" thickTop="1" thickBot="1">
      <c r="A106" s="223"/>
      <c r="B106" s="224"/>
      <c r="C106" s="88" t="s">
        <v>58</v>
      </c>
      <c r="D106" s="89">
        <f>SUM(D101:D105)</f>
        <v>193</v>
      </c>
      <c r="E106" s="89">
        <f t="shared" ref="E106:O106" si="76">SUM(E101:E105)</f>
        <v>231</v>
      </c>
      <c r="F106" s="89">
        <f t="shared" si="76"/>
        <v>0</v>
      </c>
      <c r="G106" s="89">
        <f t="shared" si="76"/>
        <v>6</v>
      </c>
      <c r="H106" s="89">
        <f t="shared" si="76"/>
        <v>6</v>
      </c>
      <c r="I106" s="89">
        <f t="shared" si="76"/>
        <v>0</v>
      </c>
      <c r="J106" s="89">
        <f t="shared" si="76"/>
        <v>2</v>
      </c>
      <c r="K106" s="89">
        <f t="shared" si="76"/>
        <v>4</v>
      </c>
      <c r="L106" s="89">
        <f t="shared" si="76"/>
        <v>0</v>
      </c>
      <c r="M106" s="89">
        <f t="shared" si="76"/>
        <v>11</v>
      </c>
      <c r="N106" s="89">
        <f t="shared" si="76"/>
        <v>230</v>
      </c>
      <c r="O106" s="89">
        <f t="shared" si="76"/>
        <v>230</v>
      </c>
      <c r="P106" s="90">
        <f t="shared" si="72"/>
        <v>100</v>
      </c>
      <c r="Q106" s="91">
        <f>SUM(Q101:Q105)</f>
        <v>123</v>
      </c>
      <c r="R106" s="91">
        <f>SUM(R101:R105)</f>
        <v>10</v>
      </c>
      <c r="S106" s="91">
        <f>SUM(S101:S105)</f>
        <v>0</v>
      </c>
      <c r="T106" s="92">
        <f t="shared" si="55"/>
        <v>0</v>
      </c>
      <c r="U106" s="91">
        <f>SUM(U101:U105)</f>
        <v>0</v>
      </c>
      <c r="V106" s="91">
        <f>SUM(V101:V105)</f>
        <v>0</v>
      </c>
      <c r="W106" s="91">
        <f>SUM(W101:W105)</f>
        <v>0</v>
      </c>
      <c r="X106" s="93">
        <f>SUM(X101:X105)</f>
        <v>0</v>
      </c>
      <c r="Y106" s="94"/>
    </row>
    <row r="107" spans="1:26" ht="18" customHeight="1" thickTop="1">
      <c r="A107" s="223">
        <v>16</v>
      </c>
      <c r="B107" s="224" t="s">
        <v>286</v>
      </c>
      <c r="C107" s="71" t="s">
        <v>266</v>
      </c>
      <c r="D107" s="72"/>
      <c r="E107" s="73">
        <v>89</v>
      </c>
      <c r="F107" s="73"/>
      <c r="G107" s="73">
        <v>1</v>
      </c>
      <c r="H107" s="73"/>
      <c r="I107" s="73"/>
      <c r="J107" s="73"/>
      <c r="K107" s="73"/>
      <c r="L107" s="73"/>
      <c r="M107" s="73"/>
      <c r="N107" s="74">
        <f>E107+G107+H107+I107+J107-K107-L107-M107</f>
        <v>90</v>
      </c>
      <c r="O107" s="73">
        <v>90</v>
      </c>
      <c r="P107" s="75">
        <f>O107/N107*100</f>
        <v>100</v>
      </c>
      <c r="Q107" s="73">
        <v>46</v>
      </c>
      <c r="R107" s="73">
        <v>4</v>
      </c>
      <c r="S107" s="76">
        <f>N107-O107</f>
        <v>0</v>
      </c>
      <c r="T107" s="77">
        <f t="shared" si="55"/>
        <v>0</v>
      </c>
      <c r="U107" s="73"/>
      <c r="V107" s="73"/>
      <c r="W107" s="73"/>
      <c r="X107" s="78"/>
      <c r="Y107" s="79" t="s">
        <v>267</v>
      </c>
    </row>
    <row r="108" spans="1:26" ht="18" customHeight="1">
      <c r="A108" s="223"/>
      <c r="B108" s="224"/>
      <c r="C108" s="71" t="s">
        <v>268</v>
      </c>
      <c r="D108" s="80">
        <f>E108+G107+F107</f>
        <v>108</v>
      </c>
      <c r="E108" s="73">
        <v>107</v>
      </c>
      <c r="F108" s="73"/>
      <c r="G108" s="73">
        <v>3</v>
      </c>
      <c r="H108" s="73">
        <v>2</v>
      </c>
      <c r="I108" s="73"/>
      <c r="J108" s="73">
        <v>3</v>
      </c>
      <c r="K108" s="73">
        <v>3</v>
      </c>
      <c r="L108" s="73"/>
      <c r="M108" s="73"/>
      <c r="N108" s="74">
        <f>E108+G108+H108+I108+J108-K108-L108-M108+F107</f>
        <v>112</v>
      </c>
      <c r="O108" s="73">
        <v>112</v>
      </c>
      <c r="P108" s="81">
        <f t="shared" ref="P108:P112" si="77">O108*100/N108</f>
        <v>100</v>
      </c>
      <c r="Q108" s="73">
        <v>47</v>
      </c>
      <c r="R108" s="73">
        <v>4</v>
      </c>
      <c r="S108" s="76">
        <f>N108-O108</f>
        <v>0</v>
      </c>
      <c r="T108" s="77">
        <f t="shared" si="55"/>
        <v>0</v>
      </c>
      <c r="U108" s="73"/>
      <c r="V108" s="73"/>
      <c r="W108" s="73"/>
      <c r="X108" s="78"/>
      <c r="Y108" s="82"/>
    </row>
    <row r="109" spans="1:26" ht="18" customHeight="1">
      <c r="A109" s="223"/>
      <c r="B109" s="224"/>
      <c r="C109" s="71" t="s">
        <v>269</v>
      </c>
      <c r="D109" s="80">
        <f t="shared" ref="D109:D111" si="78">E109+G108+F108</f>
        <v>113</v>
      </c>
      <c r="E109" s="73">
        <v>110</v>
      </c>
      <c r="F109" s="73">
        <v>2</v>
      </c>
      <c r="G109" s="73">
        <v>2</v>
      </c>
      <c r="H109" s="73"/>
      <c r="I109" s="73"/>
      <c r="J109" s="73"/>
      <c r="K109" s="73">
        <v>2</v>
      </c>
      <c r="L109" s="73"/>
      <c r="M109" s="73">
        <v>1</v>
      </c>
      <c r="N109" s="74">
        <f t="shared" ref="N109:N111" si="79">E109+G109+H109+I109+J109-K109-L109-M109+F108</f>
        <v>109</v>
      </c>
      <c r="O109" s="73">
        <v>109</v>
      </c>
      <c r="P109" s="81">
        <f t="shared" si="77"/>
        <v>100</v>
      </c>
      <c r="Q109" s="73">
        <v>55</v>
      </c>
      <c r="R109" s="73">
        <v>4</v>
      </c>
      <c r="S109" s="76">
        <f t="shared" ref="S109:S111" si="80">N109-O109</f>
        <v>0</v>
      </c>
      <c r="T109" s="77">
        <f t="shared" si="55"/>
        <v>0</v>
      </c>
      <c r="U109" s="73"/>
      <c r="V109" s="73"/>
      <c r="W109" s="73"/>
      <c r="X109" s="78"/>
      <c r="Y109" s="82"/>
    </row>
    <row r="110" spans="1:26" ht="18" customHeight="1">
      <c r="A110" s="223"/>
      <c r="B110" s="224"/>
      <c r="C110" s="71" t="s">
        <v>270</v>
      </c>
      <c r="D110" s="80">
        <f t="shared" si="78"/>
        <v>101</v>
      </c>
      <c r="E110" s="73">
        <v>97</v>
      </c>
      <c r="F110" s="73"/>
      <c r="G110" s="73"/>
      <c r="H110" s="73">
        <v>2</v>
      </c>
      <c r="I110" s="73">
        <v>1</v>
      </c>
      <c r="J110" s="73">
        <v>1</v>
      </c>
      <c r="K110" s="73">
        <v>3</v>
      </c>
      <c r="L110" s="73">
        <v>1</v>
      </c>
      <c r="M110" s="73">
        <v>2</v>
      </c>
      <c r="N110" s="74">
        <f t="shared" si="79"/>
        <v>97</v>
      </c>
      <c r="O110" s="73">
        <v>97</v>
      </c>
      <c r="P110" s="81">
        <f t="shared" si="77"/>
        <v>100</v>
      </c>
      <c r="Q110" s="73">
        <v>48</v>
      </c>
      <c r="R110" s="73">
        <v>4</v>
      </c>
      <c r="S110" s="76">
        <f t="shared" si="80"/>
        <v>0</v>
      </c>
      <c r="T110" s="77">
        <f t="shared" si="55"/>
        <v>0</v>
      </c>
      <c r="U110" s="73"/>
      <c r="V110" s="73"/>
      <c r="W110" s="73"/>
      <c r="X110" s="78"/>
      <c r="Y110" s="82"/>
    </row>
    <row r="111" spans="1:26" ht="18" customHeight="1" thickBot="1">
      <c r="A111" s="223"/>
      <c r="B111" s="224"/>
      <c r="C111" s="71" t="s">
        <v>271</v>
      </c>
      <c r="D111" s="80">
        <f t="shared" si="78"/>
        <v>96</v>
      </c>
      <c r="E111" s="83">
        <v>96</v>
      </c>
      <c r="F111" s="83"/>
      <c r="G111" s="73"/>
      <c r="H111" s="83">
        <v>1</v>
      </c>
      <c r="I111" s="83"/>
      <c r="J111" s="83">
        <v>5</v>
      </c>
      <c r="K111" s="83">
        <v>1</v>
      </c>
      <c r="L111" s="83"/>
      <c r="M111" s="83"/>
      <c r="N111" s="74">
        <f t="shared" si="79"/>
        <v>101</v>
      </c>
      <c r="O111" s="83">
        <v>101</v>
      </c>
      <c r="P111" s="84">
        <f t="shared" si="77"/>
        <v>100</v>
      </c>
      <c r="Q111" s="83">
        <v>52</v>
      </c>
      <c r="R111" s="83">
        <v>4</v>
      </c>
      <c r="S111" s="76">
        <f t="shared" si="80"/>
        <v>0</v>
      </c>
      <c r="T111" s="85">
        <f t="shared" si="55"/>
        <v>0</v>
      </c>
      <c r="U111" s="83"/>
      <c r="V111" s="83"/>
      <c r="W111" s="83"/>
      <c r="X111" s="86"/>
      <c r="Y111" s="87"/>
    </row>
    <row r="112" spans="1:26" ht="18" customHeight="1" thickTop="1" thickBot="1">
      <c r="A112" s="223"/>
      <c r="B112" s="224"/>
      <c r="C112" s="88" t="s">
        <v>58</v>
      </c>
      <c r="D112" s="89">
        <f>SUM(D107:D111)</f>
        <v>418</v>
      </c>
      <c r="E112" s="89">
        <f t="shared" ref="E112:O112" si="81">SUM(E107:E111)</f>
        <v>499</v>
      </c>
      <c r="F112" s="89">
        <f t="shared" si="81"/>
        <v>2</v>
      </c>
      <c r="G112" s="89">
        <f t="shared" si="81"/>
        <v>6</v>
      </c>
      <c r="H112" s="89">
        <f t="shared" si="81"/>
        <v>5</v>
      </c>
      <c r="I112" s="89">
        <f t="shared" si="81"/>
        <v>1</v>
      </c>
      <c r="J112" s="89">
        <f t="shared" si="81"/>
        <v>9</v>
      </c>
      <c r="K112" s="89">
        <f t="shared" si="81"/>
        <v>9</v>
      </c>
      <c r="L112" s="89">
        <f t="shared" si="81"/>
        <v>1</v>
      </c>
      <c r="M112" s="89">
        <f t="shared" si="81"/>
        <v>3</v>
      </c>
      <c r="N112" s="89">
        <f t="shared" si="81"/>
        <v>509</v>
      </c>
      <c r="O112" s="89">
        <f t="shared" si="81"/>
        <v>509</v>
      </c>
      <c r="P112" s="90">
        <f t="shared" si="77"/>
        <v>100</v>
      </c>
      <c r="Q112" s="91">
        <f>SUM(Q107:Q111)</f>
        <v>248</v>
      </c>
      <c r="R112" s="91">
        <f>SUM(R107:R111)</f>
        <v>20</v>
      </c>
      <c r="S112" s="91">
        <f>SUM(S107:S111)</f>
        <v>0</v>
      </c>
      <c r="T112" s="92">
        <f t="shared" si="55"/>
        <v>0</v>
      </c>
      <c r="U112" s="91">
        <f>SUM(U107:U111)</f>
        <v>0</v>
      </c>
      <c r="V112" s="91">
        <f>SUM(V107:V111)</f>
        <v>0</v>
      </c>
      <c r="W112" s="91">
        <f>SUM(W107:W111)</f>
        <v>0</v>
      </c>
      <c r="X112" s="93">
        <f>SUM(X107:X111)</f>
        <v>0</v>
      </c>
      <c r="Y112" s="94"/>
      <c r="Z112" s="63" t="s">
        <v>35</v>
      </c>
    </row>
    <row r="113" spans="1:26" ht="18" customHeight="1" thickTop="1">
      <c r="A113" s="223">
        <v>17</v>
      </c>
      <c r="B113" s="224" t="s">
        <v>287</v>
      </c>
      <c r="C113" s="71" t="s">
        <v>266</v>
      </c>
      <c r="D113" s="72"/>
      <c r="E113" s="73">
        <v>53</v>
      </c>
      <c r="F113" s="73"/>
      <c r="G113" s="73">
        <v>3</v>
      </c>
      <c r="H113" s="73"/>
      <c r="I113" s="73"/>
      <c r="J113" s="73">
        <v>2</v>
      </c>
      <c r="K113" s="73">
        <v>1</v>
      </c>
      <c r="L113" s="73"/>
      <c r="M113" s="73"/>
      <c r="N113" s="74">
        <f>E113+G113+H113+I113+J113-K113-L113-M113</f>
        <v>57</v>
      </c>
      <c r="O113" s="73">
        <v>57</v>
      </c>
      <c r="P113" s="75">
        <f>O113/N113*100</f>
        <v>100</v>
      </c>
      <c r="Q113" s="73">
        <v>25</v>
      </c>
      <c r="R113" s="73">
        <v>3</v>
      </c>
      <c r="S113" s="76">
        <f>N113-O113</f>
        <v>0</v>
      </c>
      <c r="T113" s="77">
        <f t="shared" si="55"/>
        <v>0</v>
      </c>
      <c r="U113" s="73"/>
      <c r="V113" s="73"/>
      <c r="W113" s="73"/>
      <c r="X113" s="78"/>
      <c r="Y113" s="79" t="s">
        <v>267</v>
      </c>
    </row>
    <row r="114" spans="1:26" ht="18" customHeight="1">
      <c r="A114" s="223"/>
      <c r="B114" s="224"/>
      <c r="C114" s="71" t="s">
        <v>268</v>
      </c>
      <c r="D114" s="80">
        <f>E114+G113+F113</f>
        <v>54</v>
      </c>
      <c r="E114" s="73">
        <v>51</v>
      </c>
      <c r="F114" s="73"/>
      <c r="G114" s="73"/>
      <c r="H114" s="73"/>
      <c r="I114" s="73"/>
      <c r="J114" s="73">
        <v>2</v>
      </c>
      <c r="K114" s="73">
        <v>1</v>
      </c>
      <c r="L114" s="73"/>
      <c r="M114" s="73">
        <v>2</v>
      </c>
      <c r="N114" s="74">
        <f>E114+G114+H114+I114+J114-K114-L114-M114+F113</f>
        <v>50</v>
      </c>
      <c r="O114" s="73">
        <v>50</v>
      </c>
      <c r="P114" s="81">
        <f t="shared" ref="P114:P118" si="82">O114*100/N114</f>
        <v>100</v>
      </c>
      <c r="Q114" s="73">
        <v>23</v>
      </c>
      <c r="R114" s="73">
        <v>3</v>
      </c>
      <c r="S114" s="76">
        <f>N114-O114</f>
        <v>0</v>
      </c>
      <c r="T114" s="77">
        <f t="shared" si="55"/>
        <v>0</v>
      </c>
      <c r="U114" s="73"/>
      <c r="V114" s="73"/>
      <c r="W114" s="73"/>
      <c r="X114" s="78"/>
      <c r="Y114" s="82"/>
    </row>
    <row r="115" spans="1:26" ht="18" customHeight="1">
      <c r="A115" s="223"/>
      <c r="B115" s="224"/>
      <c r="C115" s="71" t="s">
        <v>269</v>
      </c>
      <c r="D115" s="80">
        <f t="shared" ref="D115:D117" si="83">E115+G114+F114</f>
        <v>72</v>
      </c>
      <c r="E115" s="73">
        <v>72</v>
      </c>
      <c r="F115" s="73"/>
      <c r="G115" s="73">
        <v>2</v>
      </c>
      <c r="H115" s="73"/>
      <c r="I115" s="73"/>
      <c r="J115" s="73">
        <v>1</v>
      </c>
      <c r="K115" s="73">
        <v>1</v>
      </c>
      <c r="L115" s="73"/>
      <c r="M115" s="73">
        <v>2</v>
      </c>
      <c r="N115" s="74">
        <f t="shared" ref="N115:N117" si="84">E115+G115+H115+I115+J115-K115-L115-M115+F114</f>
        <v>72</v>
      </c>
      <c r="O115" s="73">
        <v>72</v>
      </c>
      <c r="P115" s="81">
        <f t="shared" si="82"/>
        <v>100</v>
      </c>
      <c r="Q115" s="73">
        <v>34</v>
      </c>
      <c r="R115" s="73">
        <v>4</v>
      </c>
      <c r="S115" s="76">
        <f t="shared" ref="S115:S117" si="85">N115-O115</f>
        <v>0</v>
      </c>
      <c r="T115" s="77">
        <f t="shared" si="55"/>
        <v>0</v>
      </c>
      <c r="U115" s="73"/>
      <c r="V115" s="73"/>
      <c r="W115" s="73"/>
      <c r="X115" s="78"/>
      <c r="Y115" s="82"/>
    </row>
    <row r="116" spans="1:26" ht="18" customHeight="1">
      <c r="A116" s="223"/>
      <c r="B116" s="224"/>
      <c r="C116" s="71" t="s">
        <v>270</v>
      </c>
      <c r="D116" s="80">
        <f t="shared" si="83"/>
        <v>67</v>
      </c>
      <c r="E116" s="73">
        <v>65</v>
      </c>
      <c r="F116" s="73"/>
      <c r="G116" s="73"/>
      <c r="H116" s="73">
        <v>1</v>
      </c>
      <c r="I116" s="73"/>
      <c r="J116" s="73">
        <v>3</v>
      </c>
      <c r="K116" s="73">
        <v>1</v>
      </c>
      <c r="L116" s="73"/>
      <c r="M116" s="73"/>
      <c r="N116" s="74">
        <f t="shared" si="84"/>
        <v>68</v>
      </c>
      <c r="O116" s="73">
        <v>68</v>
      </c>
      <c r="P116" s="81">
        <f t="shared" si="82"/>
        <v>100</v>
      </c>
      <c r="Q116" s="73">
        <v>32</v>
      </c>
      <c r="R116" s="73">
        <v>3</v>
      </c>
      <c r="S116" s="76">
        <f t="shared" si="85"/>
        <v>0</v>
      </c>
      <c r="T116" s="77">
        <f t="shared" si="55"/>
        <v>0</v>
      </c>
      <c r="U116" s="73"/>
      <c r="V116" s="73"/>
      <c r="W116" s="73"/>
      <c r="X116" s="78"/>
      <c r="Y116" s="82"/>
    </row>
    <row r="117" spans="1:26" ht="18" customHeight="1" thickBot="1">
      <c r="A117" s="223"/>
      <c r="B117" s="224"/>
      <c r="C117" s="71" t="s">
        <v>271</v>
      </c>
      <c r="D117" s="80">
        <f t="shared" si="83"/>
        <v>67</v>
      </c>
      <c r="E117" s="83">
        <v>67</v>
      </c>
      <c r="F117" s="83"/>
      <c r="G117" s="73"/>
      <c r="H117" s="83"/>
      <c r="I117" s="83"/>
      <c r="J117" s="83"/>
      <c r="K117" s="83"/>
      <c r="L117" s="83"/>
      <c r="M117" s="83">
        <v>5</v>
      </c>
      <c r="N117" s="74">
        <f t="shared" si="84"/>
        <v>62</v>
      </c>
      <c r="O117" s="83">
        <v>62</v>
      </c>
      <c r="P117" s="84">
        <f t="shared" si="82"/>
        <v>100</v>
      </c>
      <c r="Q117" s="83">
        <v>35</v>
      </c>
      <c r="R117" s="83">
        <v>2</v>
      </c>
      <c r="S117" s="76">
        <f t="shared" si="85"/>
        <v>0</v>
      </c>
      <c r="T117" s="85">
        <f t="shared" si="55"/>
        <v>0</v>
      </c>
      <c r="U117" s="83"/>
      <c r="V117" s="83"/>
      <c r="W117" s="83"/>
      <c r="X117" s="86"/>
      <c r="Y117" s="87"/>
    </row>
    <row r="118" spans="1:26" ht="18" customHeight="1" thickTop="1" thickBot="1">
      <c r="A118" s="223"/>
      <c r="B118" s="224"/>
      <c r="C118" s="88" t="s">
        <v>58</v>
      </c>
      <c r="D118" s="89">
        <f>SUM(D113:D117)</f>
        <v>260</v>
      </c>
      <c r="E118" s="89">
        <f t="shared" ref="E118:O118" si="86">SUM(E113:E117)</f>
        <v>308</v>
      </c>
      <c r="F118" s="89">
        <f t="shared" si="86"/>
        <v>0</v>
      </c>
      <c r="G118" s="89">
        <f t="shared" si="86"/>
        <v>5</v>
      </c>
      <c r="H118" s="89">
        <f t="shared" si="86"/>
        <v>1</v>
      </c>
      <c r="I118" s="89">
        <f t="shared" si="86"/>
        <v>0</v>
      </c>
      <c r="J118" s="89">
        <f t="shared" si="86"/>
        <v>8</v>
      </c>
      <c r="K118" s="89">
        <f t="shared" si="86"/>
        <v>4</v>
      </c>
      <c r="L118" s="89">
        <f t="shared" si="86"/>
        <v>0</v>
      </c>
      <c r="M118" s="89">
        <f t="shared" si="86"/>
        <v>9</v>
      </c>
      <c r="N118" s="89">
        <f t="shared" si="86"/>
        <v>309</v>
      </c>
      <c r="O118" s="89">
        <f t="shared" si="86"/>
        <v>309</v>
      </c>
      <c r="P118" s="90">
        <f t="shared" si="82"/>
        <v>100</v>
      </c>
      <c r="Q118" s="91">
        <f>SUM(Q113:Q117)</f>
        <v>149</v>
      </c>
      <c r="R118" s="91">
        <f>SUM(R113:R117)</f>
        <v>15</v>
      </c>
      <c r="S118" s="91">
        <f>SUM(S113:S117)</f>
        <v>0</v>
      </c>
      <c r="T118" s="92">
        <f t="shared" si="55"/>
        <v>0</v>
      </c>
      <c r="U118" s="91">
        <f>SUM(U113:U117)</f>
        <v>0</v>
      </c>
      <c r="V118" s="91">
        <f>SUM(V113:V117)</f>
        <v>0</v>
      </c>
      <c r="W118" s="91">
        <f>SUM(W113:W117)</f>
        <v>0</v>
      </c>
      <c r="X118" s="93">
        <f>SUM(X113:X117)</f>
        <v>0</v>
      </c>
      <c r="Y118" s="94"/>
      <c r="Z118" s="63" t="s">
        <v>35</v>
      </c>
    </row>
    <row r="119" spans="1:26" ht="18" customHeight="1" thickTop="1">
      <c r="A119" s="223">
        <v>18</v>
      </c>
      <c r="B119" s="224" t="s">
        <v>288</v>
      </c>
      <c r="C119" s="71" t="s">
        <v>266</v>
      </c>
      <c r="D119" s="72"/>
      <c r="E119" s="73">
        <v>149</v>
      </c>
      <c r="F119" s="73"/>
      <c r="G119" s="73">
        <v>3</v>
      </c>
      <c r="H119" s="73"/>
      <c r="I119" s="73"/>
      <c r="J119" s="73"/>
      <c r="K119" s="73"/>
      <c r="L119" s="73"/>
      <c r="M119" s="73"/>
      <c r="N119" s="74">
        <f>E119+G119+H119+I119+J119-K119-L119-M119</f>
        <v>152</v>
      </c>
      <c r="O119" s="73">
        <v>152</v>
      </c>
      <c r="P119" s="75">
        <f>O119/N119*100</f>
        <v>100</v>
      </c>
      <c r="Q119" s="73">
        <v>61</v>
      </c>
      <c r="R119" s="73">
        <v>6</v>
      </c>
      <c r="S119" s="76">
        <f>N119-O119</f>
        <v>0</v>
      </c>
      <c r="T119" s="77">
        <f t="shared" si="55"/>
        <v>0</v>
      </c>
      <c r="U119" s="73"/>
      <c r="V119" s="73"/>
      <c r="W119" s="73"/>
      <c r="X119" s="78"/>
      <c r="Y119" s="79" t="s">
        <v>267</v>
      </c>
    </row>
    <row r="120" spans="1:26" ht="18" customHeight="1">
      <c r="A120" s="223"/>
      <c r="B120" s="224"/>
      <c r="C120" s="71" t="s">
        <v>268</v>
      </c>
      <c r="D120" s="80">
        <f>E120+G119+F119</f>
        <v>159</v>
      </c>
      <c r="E120" s="73">
        <v>156</v>
      </c>
      <c r="F120" s="73"/>
      <c r="G120" s="73"/>
      <c r="H120" s="73">
        <v>5</v>
      </c>
      <c r="I120" s="73">
        <v>1</v>
      </c>
      <c r="J120" s="73">
        <v>5</v>
      </c>
      <c r="K120" s="73">
        <v>1</v>
      </c>
      <c r="L120" s="73"/>
      <c r="M120" s="73">
        <v>1</v>
      </c>
      <c r="N120" s="74">
        <f>E120+G120+H120+I120+J120-K120-L120-M120+F119</f>
        <v>165</v>
      </c>
      <c r="O120" s="73">
        <v>165</v>
      </c>
      <c r="P120" s="81">
        <f t="shared" ref="P120:P124" si="87">O120*100/N120</f>
        <v>100</v>
      </c>
      <c r="Q120" s="73">
        <v>84</v>
      </c>
      <c r="R120" s="73">
        <v>6</v>
      </c>
      <c r="S120" s="76">
        <f>N120-O120</f>
        <v>0</v>
      </c>
      <c r="T120" s="77">
        <f t="shared" si="55"/>
        <v>0</v>
      </c>
      <c r="U120" s="73"/>
      <c r="V120" s="73"/>
      <c r="W120" s="73"/>
      <c r="X120" s="78"/>
      <c r="Y120" s="82"/>
    </row>
    <row r="121" spans="1:26" ht="18" customHeight="1">
      <c r="A121" s="223"/>
      <c r="B121" s="224"/>
      <c r="C121" s="71" t="s">
        <v>269</v>
      </c>
      <c r="D121" s="80">
        <f t="shared" ref="D121:D123" si="88">E121+G120+F120</f>
        <v>145</v>
      </c>
      <c r="E121" s="73">
        <v>145</v>
      </c>
      <c r="F121" s="73"/>
      <c r="G121" s="73">
        <v>2</v>
      </c>
      <c r="H121" s="73">
        <v>1</v>
      </c>
      <c r="I121" s="73"/>
      <c r="J121" s="73">
        <v>3</v>
      </c>
      <c r="K121" s="73">
        <v>3</v>
      </c>
      <c r="L121" s="73"/>
      <c r="M121" s="73"/>
      <c r="N121" s="74">
        <f t="shared" ref="N121:N123" si="89">E121+G121+H121+I121+J121-K121-L121-M121+F120</f>
        <v>148</v>
      </c>
      <c r="O121" s="73">
        <v>148</v>
      </c>
      <c r="P121" s="81">
        <f t="shared" si="87"/>
        <v>100</v>
      </c>
      <c r="Q121" s="73">
        <v>62</v>
      </c>
      <c r="R121" s="73">
        <v>5</v>
      </c>
      <c r="S121" s="76">
        <f t="shared" ref="S121:S123" si="90">N121-O121</f>
        <v>0</v>
      </c>
      <c r="T121" s="77">
        <f t="shared" si="55"/>
        <v>0</v>
      </c>
      <c r="U121" s="73"/>
      <c r="V121" s="73"/>
      <c r="W121" s="73"/>
      <c r="X121" s="78"/>
      <c r="Y121" s="82"/>
    </row>
    <row r="122" spans="1:26" ht="18" customHeight="1">
      <c r="A122" s="223"/>
      <c r="B122" s="224"/>
      <c r="C122" s="71" t="s">
        <v>270</v>
      </c>
      <c r="D122" s="80">
        <f t="shared" si="88"/>
        <v>139</v>
      </c>
      <c r="E122" s="73">
        <v>137</v>
      </c>
      <c r="F122" s="73"/>
      <c r="G122" s="73"/>
      <c r="H122" s="73">
        <v>3</v>
      </c>
      <c r="I122" s="73"/>
      <c r="J122" s="73">
        <v>3</v>
      </c>
      <c r="K122" s="73">
        <v>3</v>
      </c>
      <c r="L122" s="73"/>
      <c r="M122" s="73"/>
      <c r="N122" s="74">
        <f t="shared" si="89"/>
        <v>140</v>
      </c>
      <c r="O122" s="73">
        <v>140</v>
      </c>
      <c r="P122" s="81">
        <f t="shared" si="87"/>
        <v>100</v>
      </c>
      <c r="Q122" s="73">
        <v>73</v>
      </c>
      <c r="R122" s="73">
        <v>5</v>
      </c>
      <c r="S122" s="76">
        <f t="shared" si="90"/>
        <v>0</v>
      </c>
      <c r="T122" s="77">
        <f t="shared" si="55"/>
        <v>0</v>
      </c>
      <c r="U122" s="73"/>
      <c r="V122" s="73"/>
      <c r="W122" s="73"/>
      <c r="X122" s="78"/>
      <c r="Y122" s="82"/>
    </row>
    <row r="123" spans="1:26" ht="18" customHeight="1" thickBot="1">
      <c r="A123" s="223"/>
      <c r="B123" s="224"/>
      <c r="C123" s="71" t="s">
        <v>271</v>
      </c>
      <c r="D123" s="80">
        <f t="shared" si="88"/>
        <v>163</v>
      </c>
      <c r="E123" s="83">
        <v>163</v>
      </c>
      <c r="F123" s="83"/>
      <c r="G123" s="73"/>
      <c r="H123" s="83">
        <v>2</v>
      </c>
      <c r="I123" s="83"/>
      <c r="J123" s="83"/>
      <c r="K123" s="83">
        <v>2</v>
      </c>
      <c r="L123" s="83"/>
      <c r="M123" s="83"/>
      <c r="N123" s="74">
        <f t="shared" si="89"/>
        <v>163</v>
      </c>
      <c r="O123" s="83">
        <v>163</v>
      </c>
      <c r="P123" s="84">
        <f t="shared" si="87"/>
        <v>100</v>
      </c>
      <c r="Q123" s="83">
        <v>84</v>
      </c>
      <c r="R123" s="83">
        <v>6</v>
      </c>
      <c r="S123" s="76">
        <f t="shared" si="90"/>
        <v>0</v>
      </c>
      <c r="T123" s="85">
        <f t="shared" si="55"/>
        <v>0</v>
      </c>
      <c r="U123" s="83"/>
      <c r="V123" s="83"/>
      <c r="W123" s="83"/>
      <c r="X123" s="86"/>
      <c r="Y123" s="87"/>
    </row>
    <row r="124" spans="1:26" ht="18" customHeight="1" thickTop="1" thickBot="1">
      <c r="A124" s="223"/>
      <c r="B124" s="224"/>
      <c r="C124" s="88" t="s">
        <v>58</v>
      </c>
      <c r="D124" s="89">
        <f>SUM(D119:D123)</f>
        <v>606</v>
      </c>
      <c r="E124" s="89">
        <f t="shared" ref="E124:O124" si="91">SUM(E119:E123)</f>
        <v>750</v>
      </c>
      <c r="F124" s="89">
        <f t="shared" si="91"/>
        <v>0</v>
      </c>
      <c r="G124" s="89">
        <f t="shared" si="91"/>
        <v>5</v>
      </c>
      <c r="H124" s="89">
        <f t="shared" si="91"/>
        <v>11</v>
      </c>
      <c r="I124" s="89">
        <f t="shared" si="91"/>
        <v>1</v>
      </c>
      <c r="J124" s="89">
        <f t="shared" si="91"/>
        <v>11</v>
      </c>
      <c r="K124" s="89">
        <f t="shared" si="91"/>
        <v>9</v>
      </c>
      <c r="L124" s="89">
        <f t="shared" si="91"/>
        <v>0</v>
      </c>
      <c r="M124" s="89">
        <f t="shared" si="91"/>
        <v>1</v>
      </c>
      <c r="N124" s="89">
        <f t="shared" si="91"/>
        <v>768</v>
      </c>
      <c r="O124" s="89">
        <f t="shared" si="91"/>
        <v>768</v>
      </c>
      <c r="P124" s="90">
        <f t="shared" si="87"/>
        <v>100</v>
      </c>
      <c r="Q124" s="91">
        <f>SUM(Q119:Q123)</f>
        <v>364</v>
      </c>
      <c r="R124" s="91">
        <f>SUM(R119:R123)</f>
        <v>28</v>
      </c>
      <c r="S124" s="91">
        <f>SUM(S119:S123)</f>
        <v>0</v>
      </c>
      <c r="T124" s="92">
        <f t="shared" si="55"/>
        <v>0</v>
      </c>
      <c r="U124" s="91">
        <f>SUM(U119:U123)</f>
        <v>0</v>
      </c>
      <c r="V124" s="91">
        <f>SUM(V119:V123)</f>
        <v>0</v>
      </c>
      <c r="W124" s="91">
        <f>SUM(W119:W123)</f>
        <v>0</v>
      </c>
      <c r="X124" s="93">
        <f>SUM(X119:X123)</f>
        <v>0</v>
      </c>
      <c r="Y124" s="94"/>
    </row>
    <row r="125" spans="1:26" ht="18" customHeight="1" thickTop="1">
      <c r="A125" s="223">
        <v>19</v>
      </c>
      <c r="B125" s="224" t="s">
        <v>289</v>
      </c>
      <c r="C125" s="71" t="s">
        <v>266</v>
      </c>
      <c r="D125" s="72"/>
      <c r="E125" s="73">
        <v>35</v>
      </c>
      <c r="F125" s="73">
        <v>1</v>
      </c>
      <c r="G125" s="73">
        <v>3</v>
      </c>
      <c r="H125" s="73"/>
      <c r="I125" s="73"/>
      <c r="J125" s="73"/>
      <c r="K125" s="73"/>
      <c r="L125" s="73"/>
      <c r="M125" s="73"/>
      <c r="N125" s="74">
        <f>E125+G125+H125+I125+J125-K125-L125-M125</f>
        <v>38</v>
      </c>
      <c r="O125" s="73">
        <v>38</v>
      </c>
      <c r="P125" s="75">
        <f>O125/N125*100</f>
        <v>100</v>
      </c>
      <c r="Q125" s="73">
        <v>18</v>
      </c>
      <c r="R125" s="73">
        <v>2</v>
      </c>
      <c r="S125" s="76">
        <f>N125-O125</f>
        <v>0</v>
      </c>
      <c r="T125" s="77">
        <f t="shared" si="55"/>
        <v>0</v>
      </c>
      <c r="U125" s="73"/>
      <c r="V125" s="73"/>
      <c r="W125" s="73"/>
      <c r="X125" s="78"/>
      <c r="Y125" s="79" t="s">
        <v>267</v>
      </c>
    </row>
    <row r="126" spans="1:26" ht="18" customHeight="1">
      <c r="A126" s="223"/>
      <c r="B126" s="224"/>
      <c r="C126" s="71" t="s">
        <v>268</v>
      </c>
      <c r="D126" s="80">
        <f>E126+G125+F125</f>
        <v>45</v>
      </c>
      <c r="E126" s="73">
        <v>41</v>
      </c>
      <c r="F126" s="73"/>
      <c r="G126" s="73"/>
      <c r="H126" s="73">
        <v>2</v>
      </c>
      <c r="I126" s="73">
        <v>1</v>
      </c>
      <c r="J126" s="73"/>
      <c r="K126" s="73"/>
      <c r="L126" s="73"/>
      <c r="M126" s="73"/>
      <c r="N126" s="74">
        <f>E126+G126+H126+I126+J126-K126-L126-M126+F125</f>
        <v>45</v>
      </c>
      <c r="O126" s="73">
        <v>45</v>
      </c>
      <c r="P126" s="81">
        <f t="shared" ref="P126:P130" si="92">O126*100/N126</f>
        <v>100</v>
      </c>
      <c r="Q126" s="73">
        <v>21</v>
      </c>
      <c r="R126" s="73">
        <v>2</v>
      </c>
      <c r="S126" s="76">
        <f>N126-O126</f>
        <v>0</v>
      </c>
      <c r="T126" s="77">
        <f t="shared" si="55"/>
        <v>0</v>
      </c>
      <c r="U126" s="73"/>
      <c r="V126" s="73"/>
      <c r="W126" s="73"/>
      <c r="X126" s="78"/>
      <c r="Y126" s="82"/>
    </row>
    <row r="127" spans="1:26" ht="18" customHeight="1">
      <c r="A127" s="223"/>
      <c r="B127" s="224"/>
      <c r="C127" s="71" t="s">
        <v>269</v>
      </c>
      <c r="D127" s="80">
        <f t="shared" ref="D127:D129" si="93">E127+G126+F126</f>
        <v>30</v>
      </c>
      <c r="E127" s="73">
        <v>30</v>
      </c>
      <c r="F127" s="73"/>
      <c r="G127" s="73"/>
      <c r="H127" s="73"/>
      <c r="I127" s="73"/>
      <c r="J127" s="73"/>
      <c r="K127" s="73"/>
      <c r="L127" s="73">
        <v>3</v>
      </c>
      <c r="M127" s="73"/>
      <c r="N127" s="74">
        <f t="shared" ref="N127:N129" si="94">E127+G127+H127+I127+J127-K127-L127-M127+F126</f>
        <v>27</v>
      </c>
      <c r="O127" s="73">
        <v>27</v>
      </c>
      <c r="P127" s="81">
        <f t="shared" si="92"/>
        <v>100</v>
      </c>
      <c r="Q127" s="73">
        <v>15</v>
      </c>
      <c r="R127" s="73">
        <v>1</v>
      </c>
      <c r="S127" s="76">
        <f t="shared" ref="S127:S129" si="95">N127-O127</f>
        <v>0</v>
      </c>
      <c r="T127" s="77">
        <f t="shared" si="55"/>
        <v>0</v>
      </c>
      <c r="U127" s="73"/>
      <c r="V127" s="73"/>
      <c r="W127" s="73"/>
      <c r="X127" s="78"/>
      <c r="Y127" s="82"/>
    </row>
    <row r="128" spans="1:26" ht="18" customHeight="1">
      <c r="A128" s="223"/>
      <c r="B128" s="224"/>
      <c r="C128" s="71" t="s">
        <v>270</v>
      </c>
      <c r="D128" s="80">
        <f t="shared" si="93"/>
        <v>39</v>
      </c>
      <c r="E128" s="73">
        <v>39</v>
      </c>
      <c r="F128" s="73"/>
      <c r="G128" s="73"/>
      <c r="H128" s="73"/>
      <c r="I128" s="73">
        <v>1</v>
      </c>
      <c r="J128" s="73"/>
      <c r="K128" s="73"/>
      <c r="L128" s="73">
        <v>1</v>
      </c>
      <c r="M128" s="73"/>
      <c r="N128" s="74">
        <f t="shared" si="94"/>
        <v>39</v>
      </c>
      <c r="O128" s="73">
        <v>39</v>
      </c>
      <c r="P128" s="81">
        <f t="shared" si="92"/>
        <v>100</v>
      </c>
      <c r="Q128" s="73">
        <v>21</v>
      </c>
      <c r="R128" s="73">
        <v>2</v>
      </c>
      <c r="S128" s="76">
        <f t="shared" si="95"/>
        <v>0</v>
      </c>
      <c r="T128" s="77">
        <f t="shared" si="55"/>
        <v>0</v>
      </c>
      <c r="U128" s="73"/>
      <c r="V128" s="73"/>
      <c r="W128" s="73"/>
      <c r="X128" s="78"/>
      <c r="Y128" s="82"/>
    </row>
    <row r="129" spans="1:26" ht="18" customHeight="1" thickBot="1">
      <c r="A129" s="223"/>
      <c r="B129" s="224"/>
      <c r="C129" s="71" t="s">
        <v>271</v>
      </c>
      <c r="D129" s="80">
        <f t="shared" si="93"/>
        <v>39</v>
      </c>
      <c r="E129" s="83">
        <v>39</v>
      </c>
      <c r="F129" s="83"/>
      <c r="G129" s="73"/>
      <c r="H129" s="83">
        <v>2</v>
      </c>
      <c r="I129" s="83"/>
      <c r="J129" s="83"/>
      <c r="K129" s="83">
        <v>2</v>
      </c>
      <c r="L129" s="83"/>
      <c r="M129" s="83"/>
      <c r="N129" s="74">
        <f t="shared" si="94"/>
        <v>39</v>
      </c>
      <c r="O129" s="83">
        <v>39</v>
      </c>
      <c r="P129" s="84">
        <f t="shared" si="92"/>
        <v>100</v>
      </c>
      <c r="Q129" s="83">
        <v>22</v>
      </c>
      <c r="R129" s="83">
        <v>2</v>
      </c>
      <c r="S129" s="76">
        <f t="shared" si="95"/>
        <v>0</v>
      </c>
      <c r="T129" s="85">
        <f t="shared" si="55"/>
        <v>0</v>
      </c>
      <c r="U129" s="83"/>
      <c r="V129" s="83"/>
      <c r="W129" s="83"/>
      <c r="X129" s="86"/>
      <c r="Y129" s="87"/>
    </row>
    <row r="130" spans="1:26" ht="18" customHeight="1" thickTop="1" thickBot="1">
      <c r="A130" s="223"/>
      <c r="B130" s="224"/>
      <c r="C130" s="88" t="s">
        <v>58</v>
      </c>
      <c r="D130" s="89">
        <f>SUM(D125:D129)</f>
        <v>153</v>
      </c>
      <c r="E130" s="89">
        <f t="shared" ref="E130:O130" si="96">SUM(E125:E129)</f>
        <v>184</v>
      </c>
      <c r="F130" s="89">
        <f t="shared" si="96"/>
        <v>1</v>
      </c>
      <c r="G130" s="89">
        <f t="shared" si="96"/>
        <v>3</v>
      </c>
      <c r="H130" s="89">
        <f t="shared" si="96"/>
        <v>4</v>
      </c>
      <c r="I130" s="89">
        <f t="shared" si="96"/>
        <v>2</v>
      </c>
      <c r="J130" s="89">
        <f t="shared" si="96"/>
        <v>0</v>
      </c>
      <c r="K130" s="89">
        <f t="shared" si="96"/>
        <v>2</v>
      </c>
      <c r="L130" s="89">
        <f t="shared" si="96"/>
        <v>4</v>
      </c>
      <c r="M130" s="89">
        <f t="shared" si="96"/>
        <v>0</v>
      </c>
      <c r="N130" s="89">
        <f t="shared" si="96"/>
        <v>188</v>
      </c>
      <c r="O130" s="89">
        <f t="shared" si="96"/>
        <v>188</v>
      </c>
      <c r="P130" s="90">
        <f t="shared" si="92"/>
        <v>100</v>
      </c>
      <c r="Q130" s="91">
        <f>SUM(Q125:Q129)</f>
        <v>97</v>
      </c>
      <c r="R130" s="91">
        <f>SUM(R125:R129)</f>
        <v>9</v>
      </c>
      <c r="S130" s="91">
        <f>SUM(S125:S129)</f>
        <v>0</v>
      </c>
      <c r="T130" s="92">
        <f t="shared" si="55"/>
        <v>0</v>
      </c>
      <c r="U130" s="91">
        <f>SUM(U125:U129)</f>
        <v>0</v>
      </c>
      <c r="V130" s="91">
        <f>SUM(V125:V129)</f>
        <v>0</v>
      </c>
      <c r="W130" s="91">
        <f>SUM(W125:W129)</f>
        <v>0</v>
      </c>
      <c r="X130" s="93">
        <f>SUM(X125:X129)</f>
        <v>0</v>
      </c>
      <c r="Y130" s="94"/>
    </row>
    <row r="131" spans="1:26" ht="18" customHeight="1" thickTop="1">
      <c r="A131" s="223">
        <v>20</v>
      </c>
      <c r="B131" s="224" t="s">
        <v>290</v>
      </c>
      <c r="C131" s="71" t="s">
        <v>266</v>
      </c>
      <c r="D131" s="72"/>
      <c r="E131" s="73">
        <v>97</v>
      </c>
      <c r="F131" s="73">
        <v>0</v>
      </c>
      <c r="G131" s="73">
        <v>3</v>
      </c>
      <c r="H131" s="73"/>
      <c r="I131" s="73"/>
      <c r="J131" s="73"/>
      <c r="K131" s="73"/>
      <c r="L131" s="73"/>
      <c r="M131" s="73"/>
      <c r="N131" s="74">
        <f>E131+G131+H131+I131+J131-K131-L131-M131</f>
        <v>100</v>
      </c>
      <c r="O131" s="73">
        <v>100</v>
      </c>
      <c r="P131" s="75">
        <f>O131/N131*100</f>
        <v>100</v>
      </c>
      <c r="Q131" s="73">
        <v>52</v>
      </c>
      <c r="R131" s="73">
        <v>5</v>
      </c>
      <c r="S131" s="76">
        <f>N131-O131</f>
        <v>0</v>
      </c>
      <c r="T131" s="77">
        <f t="shared" si="55"/>
        <v>0</v>
      </c>
      <c r="U131" s="73"/>
      <c r="V131" s="73"/>
      <c r="W131" s="73"/>
      <c r="X131" s="78"/>
      <c r="Y131" s="79" t="s">
        <v>267</v>
      </c>
    </row>
    <row r="132" spans="1:26" ht="18" customHeight="1">
      <c r="A132" s="223"/>
      <c r="B132" s="224"/>
      <c r="C132" s="71" t="s">
        <v>268</v>
      </c>
      <c r="D132" s="80">
        <f>E132+G131+F131</f>
        <v>99</v>
      </c>
      <c r="E132" s="73">
        <v>96</v>
      </c>
      <c r="F132" s="73">
        <v>0</v>
      </c>
      <c r="G132" s="73">
        <v>3</v>
      </c>
      <c r="H132" s="73">
        <v>3</v>
      </c>
      <c r="I132" s="73">
        <v>1</v>
      </c>
      <c r="J132" s="73">
        <v>1</v>
      </c>
      <c r="K132" s="73">
        <v>2</v>
      </c>
      <c r="L132" s="73">
        <v>1</v>
      </c>
      <c r="M132" s="73">
        <v>1</v>
      </c>
      <c r="N132" s="74">
        <f>E132+G132+H132+I132+J132-K132-L132-M132+F131</f>
        <v>100</v>
      </c>
      <c r="O132" s="73">
        <v>100</v>
      </c>
      <c r="P132" s="81">
        <f t="shared" ref="P132:P136" si="97">O132*100/N132</f>
        <v>100</v>
      </c>
      <c r="Q132" s="73">
        <v>36</v>
      </c>
      <c r="R132" s="73">
        <v>4</v>
      </c>
      <c r="S132" s="76">
        <f>N132-O132</f>
        <v>0</v>
      </c>
      <c r="T132" s="77">
        <f t="shared" si="55"/>
        <v>0</v>
      </c>
      <c r="U132" s="73"/>
      <c r="V132" s="73"/>
      <c r="W132" s="73"/>
      <c r="X132" s="78"/>
      <c r="Y132" s="82"/>
    </row>
    <row r="133" spans="1:26" ht="18" customHeight="1">
      <c r="A133" s="223"/>
      <c r="B133" s="224"/>
      <c r="C133" s="71" t="s">
        <v>269</v>
      </c>
      <c r="D133" s="80">
        <f t="shared" ref="D133:D135" si="98">E133+G132+F132</f>
        <v>99</v>
      </c>
      <c r="E133" s="73">
        <v>96</v>
      </c>
      <c r="F133" s="73">
        <v>0</v>
      </c>
      <c r="G133" s="73">
        <v>2</v>
      </c>
      <c r="H133" s="73">
        <v>1</v>
      </c>
      <c r="I133" s="73"/>
      <c r="J133" s="73"/>
      <c r="K133" s="73">
        <v>3</v>
      </c>
      <c r="L133" s="73"/>
      <c r="M133" s="73"/>
      <c r="N133" s="74">
        <f t="shared" ref="N133:N135" si="99">E133+G133+H133+I133+J133-K133-L133-M133+F132</f>
        <v>96</v>
      </c>
      <c r="O133" s="73">
        <v>96</v>
      </c>
      <c r="P133" s="81">
        <f t="shared" si="97"/>
        <v>100</v>
      </c>
      <c r="Q133" s="73">
        <v>51</v>
      </c>
      <c r="R133" s="73">
        <v>4</v>
      </c>
      <c r="S133" s="76">
        <f t="shared" ref="S133:S135" si="100">N133-O133</f>
        <v>0</v>
      </c>
      <c r="T133" s="77">
        <f t="shared" si="55"/>
        <v>0</v>
      </c>
      <c r="U133" s="73"/>
      <c r="V133" s="73"/>
      <c r="W133" s="73"/>
      <c r="X133" s="78"/>
      <c r="Y133" s="82"/>
    </row>
    <row r="134" spans="1:26" ht="18" customHeight="1">
      <c r="A134" s="223"/>
      <c r="B134" s="224"/>
      <c r="C134" s="71" t="s">
        <v>270</v>
      </c>
      <c r="D134" s="80">
        <f t="shared" si="98"/>
        <v>105</v>
      </c>
      <c r="E134" s="73">
        <v>103</v>
      </c>
      <c r="F134" s="73">
        <v>0</v>
      </c>
      <c r="G134" s="73"/>
      <c r="H134" s="73"/>
      <c r="I134" s="73"/>
      <c r="J134" s="73"/>
      <c r="K134" s="73">
        <v>1</v>
      </c>
      <c r="L134" s="73"/>
      <c r="M134" s="73"/>
      <c r="N134" s="74">
        <f t="shared" si="99"/>
        <v>102</v>
      </c>
      <c r="O134" s="73">
        <v>102</v>
      </c>
      <c r="P134" s="81">
        <f t="shared" si="97"/>
        <v>100</v>
      </c>
      <c r="Q134" s="73">
        <v>56</v>
      </c>
      <c r="R134" s="73">
        <v>4</v>
      </c>
      <c r="S134" s="76">
        <f t="shared" si="100"/>
        <v>0</v>
      </c>
      <c r="T134" s="77">
        <f t="shared" si="55"/>
        <v>0</v>
      </c>
      <c r="U134" s="73"/>
      <c r="V134" s="73"/>
      <c r="W134" s="73"/>
      <c r="X134" s="78"/>
      <c r="Y134" s="82"/>
    </row>
    <row r="135" spans="1:26" ht="18" customHeight="1" thickBot="1">
      <c r="A135" s="223"/>
      <c r="B135" s="224"/>
      <c r="C135" s="71" t="s">
        <v>271</v>
      </c>
      <c r="D135" s="80">
        <f t="shared" si="98"/>
        <v>104</v>
      </c>
      <c r="E135" s="83">
        <v>104</v>
      </c>
      <c r="F135" s="83"/>
      <c r="G135" s="73"/>
      <c r="H135" s="83"/>
      <c r="I135" s="83"/>
      <c r="J135" s="83"/>
      <c r="K135" s="83"/>
      <c r="L135" s="83">
        <v>2</v>
      </c>
      <c r="M135" s="83"/>
      <c r="N135" s="74">
        <f t="shared" si="99"/>
        <v>102</v>
      </c>
      <c r="O135" s="83">
        <v>102</v>
      </c>
      <c r="P135" s="84">
        <f t="shared" si="97"/>
        <v>100</v>
      </c>
      <c r="Q135" s="83">
        <v>57</v>
      </c>
      <c r="R135" s="83">
        <v>4</v>
      </c>
      <c r="S135" s="76">
        <f t="shared" si="100"/>
        <v>0</v>
      </c>
      <c r="T135" s="85">
        <f t="shared" si="55"/>
        <v>0</v>
      </c>
      <c r="U135" s="83"/>
      <c r="V135" s="83"/>
      <c r="W135" s="83"/>
      <c r="X135" s="86"/>
      <c r="Y135" s="87"/>
    </row>
    <row r="136" spans="1:26" ht="18" customHeight="1" thickTop="1" thickBot="1">
      <c r="A136" s="223"/>
      <c r="B136" s="224"/>
      <c r="C136" s="88" t="s">
        <v>58</v>
      </c>
      <c r="D136" s="89">
        <f>SUM(D131:D135)</f>
        <v>407</v>
      </c>
      <c r="E136" s="89">
        <f t="shared" ref="E136:O136" si="101">SUM(E131:E135)</f>
        <v>496</v>
      </c>
      <c r="F136" s="89">
        <f t="shared" si="101"/>
        <v>0</v>
      </c>
      <c r="G136" s="89">
        <f t="shared" si="101"/>
        <v>8</v>
      </c>
      <c r="H136" s="89">
        <f t="shared" si="101"/>
        <v>4</v>
      </c>
      <c r="I136" s="89">
        <f t="shared" si="101"/>
        <v>1</v>
      </c>
      <c r="J136" s="89">
        <f t="shared" si="101"/>
        <v>1</v>
      </c>
      <c r="K136" s="89">
        <f t="shared" si="101"/>
        <v>6</v>
      </c>
      <c r="L136" s="89">
        <f t="shared" si="101"/>
        <v>3</v>
      </c>
      <c r="M136" s="89">
        <f t="shared" si="101"/>
        <v>1</v>
      </c>
      <c r="N136" s="89">
        <f t="shared" si="101"/>
        <v>500</v>
      </c>
      <c r="O136" s="89">
        <f t="shared" si="101"/>
        <v>500</v>
      </c>
      <c r="P136" s="90">
        <f t="shared" si="97"/>
        <v>100</v>
      </c>
      <c r="Q136" s="91">
        <f>SUM(Q131:Q135)</f>
        <v>252</v>
      </c>
      <c r="R136" s="91">
        <f>SUM(R131:R135)</f>
        <v>21</v>
      </c>
      <c r="S136" s="91">
        <f>SUM(S131:S135)</f>
        <v>0</v>
      </c>
      <c r="T136" s="92">
        <f t="shared" si="55"/>
        <v>0</v>
      </c>
      <c r="U136" s="91">
        <f>SUM(U131:U135)</f>
        <v>0</v>
      </c>
      <c r="V136" s="91">
        <f>SUM(V131:V135)</f>
        <v>0</v>
      </c>
      <c r="W136" s="91">
        <f>SUM(W131:W135)</f>
        <v>0</v>
      </c>
      <c r="X136" s="93">
        <f>SUM(X131:X135)</f>
        <v>0</v>
      </c>
      <c r="Y136" s="94"/>
      <c r="Z136" s="63" t="s">
        <v>35</v>
      </c>
    </row>
    <row r="137" spans="1:26" ht="18" customHeight="1" thickTop="1">
      <c r="A137" s="223">
        <v>21</v>
      </c>
      <c r="B137" s="224" t="s">
        <v>291</v>
      </c>
      <c r="C137" s="71" t="s">
        <v>266</v>
      </c>
      <c r="D137" s="72"/>
      <c r="E137" s="73">
        <v>28</v>
      </c>
      <c r="F137" s="73"/>
      <c r="G137" s="73">
        <v>3</v>
      </c>
      <c r="H137" s="73"/>
      <c r="I137" s="73"/>
      <c r="J137" s="73"/>
      <c r="K137" s="73"/>
      <c r="L137" s="73"/>
      <c r="M137" s="73"/>
      <c r="N137" s="74">
        <f>E137+G137+H137+I137+J137-K137-L137-M137</f>
        <v>31</v>
      </c>
      <c r="O137" s="73">
        <v>31</v>
      </c>
      <c r="P137" s="75">
        <f>O137/N137*100</f>
        <v>100</v>
      </c>
      <c r="Q137" s="73">
        <v>11</v>
      </c>
      <c r="R137" s="73">
        <v>2</v>
      </c>
      <c r="S137" s="76">
        <f>N137-O137</f>
        <v>0</v>
      </c>
      <c r="T137" s="77">
        <f t="shared" si="55"/>
        <v>0</v>
      </c>
      <c r="U137" s="73"/>
      <c r="V137" s="73"/>
      <c r="W137" s="73"/>
      <c r="X137" s="78"/>
      <c r="Y137" s="79" t="s">
        <v>267</v>
      </c>
    </row>
    <row r="138" spans="1:26" ht="18" customHeight="1">
      <c r="A138" s="223"/>
      <c r="B138" s="224"/>
      <c r="C138" s="71" t="s">
        <v>268</v>
      </c>
      <c r="D138" s="80">
        <f>E138+G137+F137</f>
        <v>38</v>
      </c>
      <c r="E138" s="73">
        <v>35</v>
      </c>
      <c r="F138" s="73"/>
      <c r="G138" s="73"/>
      <c r="H138" s="73">
        <v>2</v>
      </c>
      <c r="I138" s="73">
        <v>2</v>
      </c>
      <c r="J138" s="73"/>
      <c r="K138" s="73">
        <v>2</v>
      </c>
      <c r="L138" s="73">
        <v>1</v>
      </c>
      <c r="M138" s="73"/>
      <c r="N138" s="74">
        <f>E138+G138+H138+I138+J138-K138-L138-M138+F137</f>
        <v>36</v>
      </c>
      <c r="O138" s="73">
        <v>36</v>
      </c>
      <c r="P138" s="81">
        <f t="shared" ref="P138:P142" si="102">O138*100/N138</f>
        <v>100</v>
      </c>
      <c r="Q138" s="73">
        <v>20</v>
      </c>
      <c r="R138" s="73">
        <v>2</v>
      </c>
      <c r="S138" s="76">
        <f>N138-O138</f>
        <v>0</v>
      </c>
      <c r="T138" s="77">
        <f t="shared" si="55"/>
        <v>0</v>
      </c>
      <c r="U138" s="73"/>
      <c r="V138" s="73"/>
      <c r="W138" s="73"/>
      <c r="X138" s="78"/>
      <c r="Y138" s="82"/>
    </row>
    <row r="139" spans="1:26" ht="18" customHeight="1">
      <c r="A139" s="223"/>
      <c r="B139" s="224"/>
      <c r="C139" s="71" t="s">
        <v>269</v>
      </c>
      <c r="D139" s="80">
        <f t="shared" ref="D139:D141" si="103">E139+G138+F138</f>
        <v>35</v>
      </c>
      <c r="E139" s="73">
        <v>35</v>
      </c>
      <c r="F139" s="73"/>
      <c r="G139" s="73">
        <v>1</v>
      </c>
      <c r="H139" s="73"/>
      <c r="I139" s="73">
        <v>4</v>
      </c>
      <c r="J139" s="73"/>
      <c r="K139" s="73">
        <v>1</v>
      </c>
      <c r="L139" s="73"/>
      <c r="M139" s="73"/>
      <c r="N139" s="74">
        <f t="shared" ref="N139:N141" si="104">E139+G139+H139+I139+J139-K139-L139-M139+F138</f>
        <v>39</v>
      </c>
      <c r="O139" s="73">
        <v>39</v>
      </c>
      <c r="P139" s="81">
        <f t="shared" si="102"/>
        <v>100</v>
      </c>
      <c r="Q139" s="73">
        <v>17</v>
      </c>
      <c r="R139" s="73">
        <v>2</v>
      </c>
      <c r="S139" s="76">
        <f t="shared" ref="S139:S141" si="105">N139-O139</f>
        <v>0</v>
      </c>
      <c r="T139" s="77">
        <f t="shared" si="55"/>
        <v>0</v>
      </c>
      <c r="U139" s="73"/>
      <c r="V139" s="73"/>
      <c r="W139" s="73"/>
      <c r="X139" s="78"/>
      <c r="Y139" s="82"/>
    </row>
    <row r="140" spans="1:26" ht="18" customHeight="1">
      <c r="A140" s="223"/>
      <c r="B140" s="224"/>
      <c r="C140" s="71" t="s">
        <v>270</v>
      </c>
      <c r="D140" s="80">
        <f t="shared" si="103"/>
        <v>26</v>
      </c>
      <c r="E140" s="73">
        <v>25</v>
      </c>
      <c r="F140" s="73"/>
      <c r="G140" s="73"/>
      <c r="H140" s="73"/>
      <c r="I140" s="73"/>
      <c r="J140" s="73"/>
      <c r="K140" s="73"/>
      <c r="L140" s="73"/>
      <c r="M140" s="73"/>
      <c r="N140" s="74">
        <f t="shared" si="104"/>
        <v>25</v>
      </c>
      <c r="O140" s="73">
        <v>25</v>
      </c>
      <c r="P140" s="81">
        <f t="shared" si="102"/>
        <v>100</v>
      </c>
      <c r="Q140" s="73">
        <v>16</v>
      </c>
      <c r="R140" s="73">
        <v>2</v>
      </c>
      <c r="S140" s="76">
        <f t="shared" si="105"/>
        <v>0</v>
      </c>
      <c r="T140" s="77">
        <f t="shared" si="55"/>
        <v>0</v>
      </c>
      <c r="U140" s="73"/>
      <c r="V140" s="73"/>
      <c r="W140" s="73"/>
      <c r="X140" s="78"/>
      <c r="Y140" s="82"/>
    </row>
    <row r="141" spans="1:26" ht="18" customHeight="1" thickBot="1">
      <c r="A141" s="223"/>
      <c r="B141" s="224"/>
      <c r="C141" s="71" t="s">
        <v>271</v>
      </c>
      <c r="D141" s="80">
        <f t="shared" si="103"/>
        <v>35</v>
      </c>
      <c r="E141" s="83">
        <v>35</v>
      </c>
      <c r="F141" s="83"/>
      <c r="G141" s="73"/>
      <c r="H141" s="83"/>
      <c r="I141" s="83"/>
      <c r="J141" s="83"/>
      <c r="K141" s="83"/>
      <c r="L141" s="83">
        <v>1</v>
      </c>
      <c r="M141" s="83"/>
      <c r="N141" s="74">
        <f t="shared" si="104"/>
        <v>34</v>
      </c>
      <c r="O141" s="83">
        <v>34</v>
      </c>
      <c r="P141" s="84">
        <f t="shared" si="102"/>
        <v>100</v>
      </c>
      <c r="Q141" s="83">
        <v>18</v>
      </c>
      <c r="R141" s="83">
        <v>2</v>
      </c>
      <c r="S141" s="76">
        <f t="shared" si="105"/>
        <v>0</v>
      </c>
      <c r="T141" s="85">
        <f t="shared" si="55"/>
        <v>0</v>
      </c>
      <c r="U141" s="83"/>
      <c r="V141" s="83"/>
      <c r="W141" s="83"/>
      <c r="X141" s="86"/>
      <c r="Y141" s="87"/>
    </row>
    <row r="142" spans="1:26" ht="18" customHeight="1" thickTop="1" thickBot="1">
      <c r="A142" s="223"/>
      <c r="B142" s="224"/>
      <c r="C142" s="88" t="s">
        <v>58</v>
      </c>
      <c r="D142" s="89">
        <f>SUM(D137:D141)</f>
        <v>134</v>
      </c>
      <c r="E142" s="89">
        <f t="shared" ref="E142:O142" si="106">SUM(E137:E141)</f>
        <v>158</v>
      </c>
      <c r="F142" s="89">
        <f t="shared" si="106"/>
        <v>0</v>
      </c>
      <c r="G142" s="89">
        <f t="shared" si="106"/>
        <v>4</v>
      </c>
      <c r="H142" s="89">
        <f t="shared" si="106"/>
        <v>2</v>
      </c>
      <c r="I142" s="89">
        <f t="shared" si="106"/>
        <v>6</v>
      </c>
      <c r="J142" s="89">
        <f t="shared" si="106"/>
        <v>0</v>
      </c>
      <c r="K142" s="89">
        <f t="shared" si="106"/>
        <v>3</v>
      </c>
      <c r="L142" s="89">
        <f t="shared" si="106"/>
        <v>2</v>
      </c>
      <c r="M142" s="89">
        <f t="shared" si="106"/>
        <v>0</v>
      </c>
      <c r="N142" s="89">
        <f t="shared" si="106"/>
        <v>165</v>
      </c>
      <c r="O142" s="89">
        <f t="shared" si="106"/>
        <v>165</v>
      </c>
      <c r="P142" s="90">
        <f t="shared" si="102"/>
        <v>100</v>
      </c>
      <c r="Q142" s="91">
        <f>SUM(Q137:Q141)</f>
        <v>82</v>
      </c>
      <c r="R142" s="91">
        <f>SUM(R137:R141)</f>
        <v>10</v>
      </c>
      <c r="S142" s="91">
        <f>SUM(S137:S141)</f>
        <v>0</v>
      </c>
      <c r="T142" s="92">
        <f t="shared" si="55"/>
        <v>0</v>
      </c>
      <c r="U142" s="91">
        <f>SUM(U137:U141)</f>
        <v>0</v>
      </c>
      <c r="V142" s="91">
        <f>SUM(V137:V141)</f>
        <v>0</v>
      </c>
      <c r="W142" s="91">
        <f>SUM(W137:W141)</f>
        <v>0</v>
      </c>
      <c r="X142" s="93">
        <f>SUM(X137:X141)</f>
        <v>0</v>
      </c>
      <c r="Y142" s="94"/>
      <c r="Z142" s="63" t="s">
        <v>35</v>
      </c>
    </row>
    <row r="143" spans="1:26" ht="18" customHeight="1" thickTop="1">
      <c r="A143" s="223">
        <v>22</v>
      </c>
      <c r="B143" s="224" t="s">
        <v>292</v>
      </c>
      <c r="C143" s="71" t="s">
        <v>266</v>
      </c>
      <c r="D143" s="72"/>
      <c r="E143" s="73">
        <v>42</v>
      </c>
      <c r="F143" s="73"/>
      <c r="G143" s="73">
        <v>1</v>
      </c>
      <c r="H143" s="73"/>
      <c r="I143" s="73"/>
      <c r="J143" s="73"/>
      <c r="K143" s="73"/>
      <c r="L143" s="73"/>
      <c r="M143" s="73"/>
      <c r="N143" s="74">
        <f>E143+G143+H143+I143+J143-K143-L143-M143</f>
        <v>43</v>
      </c>
      <c r="O143" s="73">
        <v>43</v>
      </c>
      <c r="P143" s="75">
        <f>O143/N143*100</f>
        <v>100</v>
      </c>
      <c r="Q143" s="73">
        <v>22</v>
      </c>
      <c r="R143" s="73">
        <v>2</v>
      </c>
      <c r="S143" s="76">
        <f>N143-O143</f>
        <v>0</v>
      </c>
      <c r="T143" s="77">
        <f t="shared" si="55"/>
        <v>0</v>
      </c>
      <c r="U143" s="73"/>
      <c r="V143" s="73"/>
      <c r="W143" s="73"/>
      <c r="X143" s="78"/>
      <c r="Y143" s="96" t="s">
        <v>267</v>
      </c>
    </row>
    <row r="144" spans="1:26" ht="18" customHeight="1">
      <c r="A144" s="223"/>
      <c r="B144" s="224"/>
      <c r="C144" s="71" t="s">
        <v>268</v>
      </c>
      <c r="D144" s="80">
        <f>E144+G143+F143</f>
        <v>58</v>
      </c>
      <c r="E144" s="73">
        <v>57</v>
      </c>
      <c r="F144" s="73"/>
      <c r="G144" s="73">
        <v>2</v>
      </c>
      <c r="H144" s="73">
        <v>1</v>
      </c>
      <c r="I144" s="73"/>
      <c r="J144" s="73"/>
      <c r="K144" s="73"/>
      <c r="L144" s="73"/>
      <c r="M144" s="73"/>
      <c r="N144" s="74">
        <f>E144+G144+H144+I144+J144-K144-L144-M144+F143</f>
        <v>60</v>
      </c>
      <c r="O144" s="73">
        <v>60</v>
      </c>
      <c r="P144" s="81">
        <f t="shared" ref="P144:P148" si="107">O144*100/N144</f>
        <v>100</v>
      </c>
      <c r="Q144" s="73">
        <v>28</v>
      </c>
      <c r="R144" s="73">
        <v>2</v>
      </c>
      <c r="S144" s="76">
        <f>N144-O144</f>
        <v>0</v>
      </c>
      <c r="T144" s="77">
        <f t="shared" si="55"/>
        <v>0</v>
      </c>
      <c r="U144" s="73"/>
      <c r="V144" s="73"/>
      <c r="W144" s="73"/>
      <c r="X144" s="78"/>
      <c r="Y144" s="82"/>
    </row>
    <row r="145" spans="1:25" ht="18" customHeight="1">
      <c r="A145" s="223"/>
      <c r="B145" s="224"/>
      <c r="C145" s="71" t="s">
        <v>269</v>
      </c>
      <c r="D145" s="80">
        <f t="shared" ref="D145:D147" si="108">E145+G144+F144</f>
        <v>52</v>
      </c>
      <c r="E145" s="73">
        <v>50</v>
      </c>
      <c r="F145" s="73"/>
      <c r="G145" s="73">
        <v>1</v>
      </c>
      <c r="H145" s="73"/>
      <c r="I145" s="73"/>
      <c r="J145" s="73">
        <v>1</v>
      </c>
      <c r="K145" s="73"/>
      <c r="L145" s="73"/>
      <c r="M145" s="73"/>
      <c r="N145" s="74">
        <f t="shared" ref="N145:N147" si="109">E145+G145+H145+I145+J145-K145-L145-M145+F144</f>
        <v>52</v>
      </c>
      <c r="O145" s="73">
        <v>52</v>
      </c>
      <c r="P145" s="81">
        <f t="shared" si="107"/>
        <v>100</v>
      </c>
      <c r="Q145" s="73">
        <v>27</v>
      </c>
      <c r="R145" s="73">
        <v>3</v>
      </c>
      <c r="S145" s="76">
        <f t="shared" ref="S145:S147" si="110">N145-O145</f>
        <v>0</v>
      </c>
      <c r="T145" s="77">
        <f t="shared" ref="T145:T178" si="111">S145*100/N145</f>
        <v>0</v>
      </c>
      <c r="U145" s="73"/>
      <c r="V145" s="73"/>
      <c r="W145" s="73"/>
      <c r="X145" s="78"/>
      <c r="Y145" s="82"/>
    </row>
    <row r="146" spans="1:25" ht="18" customHeight="1">
      <c r="A146" s="223"/>
      <c r="B146" s="224"/>
      <c r="C146" s="71" t="s">
        <v>270</v>
      </c>
      <c r="D146" s="80">
        <f t="shared" si="108"/>
        <v>61</v>
      </c>
      <c r="E146" s="73">
        <v>60</v>
      </c>
      <c r="F146" s="73">
        <v>1</v>
      </c>
      <c r="G146" s="73">
        <v>1</v>
      </c>
      <c r="H146" s="73">
        <v>1</v>
      </c>
      <c r="I146" s="73">
        <v>1</v>
      </c>
      <c r="J146" s="73"/>
      <c r="K146" s="73">
        <v>1</v>
      </c>
      <c r="L146" s="73"/>
      <c r="M146" s="73"/>
      <c r="N146" s="74">
        <f t="shared" si="109"/>
        <v>62</v>
      </c>
      <c r="O146" s="73">
        <v>62</v>
      </c>
      <c r="P146" s="81">
        <f t="shared" si="107"/>
        <v>100</v>
      </c>
      <c r="Q146" s="73">
        <v>31</v>
      </c>
      <c r="R146" s="73">
        <v>2</v>
      </c>
      <c r="S146" s="76">
        <f t="shared" si="110"/>
        <v>0</v>
      </c>
      <c r="T146" s="77">
        <f t="shared" si="111"/>
        <v>0</v>
      </c>
      <c r="U146" s="73"/>
      <c r="V146" s="73"/>
      <c r="W146" s="73"/>
      <c r="X146" s="78"/>
      <c r="Y146" s="82"/>
    </row>
    <row r="147" spans="1:25" ht="18" customHeight="1" thickBot="1">
      <c r="A147" s="223"/>
      <c r="B147" s="224"/>
      <c r="C147" s="71" t="s">
        <v>271</v>
      </c>
      <c r="D147" s="80">
        <f t="shared" si="108"/>
        <v>52</v>
      </c>
      <c r="E147" s="83">
        <v>50</v>
      </c>
      <c r="F147" s="83"/>
      <c r="G147" s="73"/>
      <c r="H147" s="83"/>
      <c r="I147" s="83"/>
      <c r="J147" s="83"/>
      <c r="K147" s="83"/>
      <c r="L147" s="83">
        <v>2</v>
      </c>
      <c r="M147" s="83"/>
      <c r="N147" s="74">
        <f t="shared" si="109"/>
        <v>49</v>
      </c>
      <c r="O147" s="83">
        <v>49</v>
      </c>
      <c r="P147" s="84">
        <f t="shared" si="107"/>
        <v>100</v>
      </c>
      <c r="Q147" s="83">
        <v>22</v>
      </c>
      <c r="R147" s="83">
        <v>2</v>
      </c>
      <c r="S147" s="76">
        <f t="shared" si="110"/>
        <v>0</v>
      </c>
      <c r="T147" s="85">
        <f t="shared" si="111"/>
        <v>0</v>
      </c>
      <c r="U147" s="83"/>
      <c r="V147" s="83"/>
      <c r="W147" s="83"/>
      <c r="X147" s="86"/>
      <c r="Y147" s="87"/>
    </row>
    <row r="148" spans="1:25" ht="18" customHeight="1" thickTop="1" thickBot="1">
      <c r="A148" s="223"/>
      <c r="B148" s="224"/>
      <c r="C148" s="88" t="s">
        <v>58</v>
      </c>
      <c r="D148" s="89">
        <f>SUM(D143:D147)</f>
        <v>223</v>
      </c>
      <c r="E148" s="89">
        <f t="shared" ref="E148:O148" si="112">SUM(E143:E147)</f>
        <v>259</v>
      </c>
      <c r="F148" s="89">
        <f t="shared" si="112"/>
        <v>1</v>
      </c>
      <c r="G148" s="89">
        <f t="shared" si="112"/>
        <v>5</v>
      </c>
      <c r="H148" s="89">
        <f t="shared" si="112"/>
        <v>2</v>
      </c>
      <c r="I148" s="89">
        <f t="shared" si="112"/>
        <v>1</v>
      </c>
      <c r="J148" s="89">
        <f t="shared" si="112"/>
        <v>1</v>
      </c>
      <c r="K148" s="89">
        <f t="shared" si="112"/>
        <v>1</v>
      </c>
      <c r="L148" s="89">
        <f t="shared" si="112"/>
        <v>2</v>
      </c>
      <c r="M148" s="89">
        <f t="shared" si="112"/>
        <v>0</v>
      </c>
      <c r="N148" s="89">
        <f t="shared" si="112"/>
        <v>266</v>
      </c>
      <c r="O148" s="89">
        <f t="shared" si="112"/>
        <v>266</v>
      </c>
      <c r="P148" s="90">
        <f t="shared" si="107"/>
        <v>100</v>
      </c>
      <c r="Q148" s="91">
        <f>SUM(Q143:Q147)</f>
        <v>130</v>
      </c>
      <c r="R148" s="91">
        <f>SUM(R143:R147)</f>
        <v>11</v>
      </c>
      <c r="S148" s="91">
        <f>SUM(S143:S147)</f>
        <v>0</v>
      </c>
      <c r="T148" s="92">
        <f t="shared" si="111"/>
        <v>0</v>
      </c>
      <c r="U148" s="91">
        <f>SUM(U143:U147)</f>
        <v>0</v>
      </c>
      <c r="V148" s="91">
        <f>SUM(V143:V147)</f>
        <v>0</v>
      </c>
      <c r="W148" s="91">
        <f>SUM(W143:W147)</f>
        <v>0</v>
      </c>
      <c r="X148" s="93">
        <f>SUM(X143:X147)</f>
        <v>0</v>
      </c>
      <c r="Y148" s="94"/>
    </row>
    <row r="149" spans="1:25" ht="18" customHeight="1" thickTop="1">
      <c r="A149" s="223">
        <v>23</v>
      </c>
      <c r="B149" s="224" t="s">
        <v>293</v>
      </c>
      <c r="C149" s="71" t="s">
        <v>266</v>
      </c>
      <c r="D149" s="72"/>
      <c r="E149" s="73">
        <v>34</v>
      </c>
      <c r="F149" s="73"/>
      <c r="G149" s="73">
        <v>1</v>
      </c>
      <c r="H149" s="73"/>
      <c r="I149" s="73"/>
      <c r="J149" s="73"/>
      <c r="K149" s="73"/>
      <c r="L149" s="73"/>
      <c r="M149" s="73"/>
      <c r="N149" s="74">
        <f>E149+G149+H149+I149+J149-K149-L149-M149</f>
        <v>35</v>
      </c>
      <c r="O149" s="73">
        <v>35</v>
      </c>
      <c r="P149" s="75">
        <f>O149/N149*100</f>
        <v>100</v>
      </c>
      <c r="Q149" s="73">
        <v>23</v>
      </c>
      <c r="R149" s="73">
        <v>2</v>
      </c>
      <c r="S149" s="76">
        <f>N149-O149</f>
        <v>0</v>
      </c>
      <c r="T149" s="77">
        <f t="shared" si="111"/>
        <v>0</v>
      </c>
      <c r="U149" s="73"/>
      <c r="V149" s="73"/>
      <c r="W149" s="73"/>
      <c r="X149" s="78"/>
      <c r="Y149" s="79" t="s">
        <v>267</v>
      </c>
    </row>
    <row r="150" spans="1:25" ht="18" customHeight="1">
      <c r="A150" s="223"/>
      <c r="B150" s="224"/>
      <c r="C150" s="71" t="s">
        <v>268</v>
      </c>
      <c r="D150" s="80">
        <f>E150+G149+F149</f>
        <v>24</v>
      </c>
      <c r="E150" s="73">
        <v>23</v>
      </c>
      <c r="F150" s="73"/>
      <c r="G150" s="73"/>
      <c r="H150" s="73"/>
      <c r="I150" s="73"/>
      <c r="J150" s="73">
        <v>1</v>
      </c>
      <c r="K150" s="73"/>
      <c r="L150" s="73">
        <v>1</v>
      </c>
      <c r="M150" s="73">
        <v>5</v>
      </c>
      <c r="N150" s="74">
        <f>E150+G150+H150+I150+J150-K150-L150-M150+F149</f>
        <v>18</v>
      </c>
      <c r="O150" s="73">
        <v>18</v>
      </c>
      <c r="P150" s="81">
        <f t="shared" ref="P150:P154" si="113">O150*100/N150</f>
        <v>100</v>
      </c>
      <c r="Q150" s="73">
        <v>11</v>
      </c>
      <c r="R150" s="73">
        <v>1</v>
      </c>
      <c r="S150" s="76">
        <f>N150-O150</f>
        <v>0</v>
      </c>
      <c r="T150" s="77">
        <f t="shared" si="111"/>
        <v>0</v>
      </c>
      <c r="U150" s="73"/>
      <c r="V150" s="73"/>
      <c r="W150" s="73"/>
      <c r="X150" s="78"/>
      <c r="Y150" s="82"/>
    </row>
    <row r="151" spans="1:25" ht="18" customHeight="1">
      <c r="A151" s="223"/>
      <c r="B151" s="224"/>
      <c r="C151" s="71" t="s">
        <v>269</v>
      </c>
      <c r="D151" s="80">
        <f t="shared" ref="D151:D153" si="114">E151+G150+F150</f>
        <v>47</v>
      </c>
      <c r="E151" s="73">
        <v>47</v>
      </c>
      <c r="F151" s="73"/>
      <c r="G151" s="73"/>
      <c r="H151" s="73"/>
      <c r="I151" s="73"/>
      <c r="J151" s="73"/>
      <c r="K151" s="73"/>
      <c r="L151" s="73"/>
      <c r="M151" s="73">
        <v>2</v>
      </c>
      <c r="N151" s="74">
        <f t="shared" ref="N151:N153" si="115">E151+G151+H151+I151+J151-K151-L151-M151+F150</f>
        <v>45</v>
      </c>
      <c r="O151" s="73">
        <v>45</v>
      </c>
      <c r="P151" s="81">
        <f t="shared" si="113"/>
        <v>100</v>
      </c>
      <c r="Q151" s="73">
        <v>24</v>
      </c>
      <c r="R151" s="73">
        <v>2</v>
      </c>
      <c r="S151" s="76">
        <f t="shared" ref="S151:S153" si="116">N151-O151</f>
        <v>0</v>
      </c>
      <c r="T151" s="77">
        <f t="shared" si="111"/>
        <v>0</v>
      </c>
      <c r="U151" s="73"/>
      <c r="V151" s="73"/>
      <c r="W151" s="73"/>
      <c r="X151" s="78"/>
      <c r="Y151" s="82"/>
    </row>
    <row r="152" spans="1:25" ht="18" customHeight="1">
      <c r="A152" s="223"/>
      <c r="B152" s="224"/>
      <c r="C152" s="71" t="s">
        <v>270</v>
      </c>
      <c r="D152" s="80">
        <f t="shared" si="114"/>
        <v>32</v>
      </c>
      <c r="E152" s="73">
        <v>32</v>
      </c>
      <c r="F152" s="73"/>
      <c r="G152" s="73"/>
      <c r="H152" s="73"/>
      <c r="I152" s="73"/>
      <c r="J152" s="73"/>
      <c r="K152" s="73">
        <v>1</v>
      </c>
      <c r="L152" s="73"/>
      <c r="M152" s="73">
        <v>3</v>
      </c>
      <c r="N152" s="74">
        <f t="shared" si="115"/>
        <v>28</v>
      </c>
      <c r="O152" s="73">
        <v>28</v>
      </c>
      <c r="P152" s="81">
        <f t="shared" si="113"/>
        <v>100</v>
      </c>
      <c r="Q152" s="73">
        <v>16</v>
      </c>
      <c r="R152" s="73">
        <v>2</v>
      </c>
      <c r="S152" s="76">
        <f t="shared" si="116"/>
        <v>0</v>
      </c>
      <c r="T152" s="77">
        <f t="shared" si="111"/>
        <v>0</v>
      </c>
      <c r="U152" s="73"/>
      <c r="V152" s="73"/>
      <c r="W152" s="73"/>
      <c r="X152" s="78"/>
      <c r="Y152" s="82"/>
    </row>
    <row r="153" spans="1:25" ht="18" customHeight="1" thickBot="1">
      <c r="A153" s="223"/>
      <c r="B153" s="224"/>
      <c r="C153" s="71" t="s">
        <v>271</v>
      </c>
      <c r="D153" s="80">
        <f t="shared" si="114"/>
        <v>40</v>
      </c>
      <c r="E153" s="83">
        <v>40</v>
      </c>
      <c r="F153" s="83"/>
      <c r="G153" s="73"/>
      <c r="H153" s="83"/>
      <c r="I153" s="83"/>
      <c r="J153" s="83"/>
      <c r="K153" s="83">
        <v>1</v>
      </c>
      <c r="L153" s="83"/>
      <c r="M153" s="83"/>
      <c r="N153" s="74">
        <f t="shared" si="115"/>
        <v>39</v>
      </c>
      <c r="O153" s="83">
        <v>39</v>
      </c>
      <c r="P153" s="84">
        <f t="shared" si="113"/>
        <v>100</v>
      </c>
      <c r="Q153" s="83">
        <v>13</v>
      </c>
      <c r="R153" s="83">
        <v>2</v>
      </c>
      <c r="S153" s="76">
        <f t="shared" si="116"/>
        <v>0</v>
      </c>
      <c r="T153" s="85">
        <f t="shared" si="111"/>
        <v>0</v>
      </c>
      <c r="U153" s="83"/>
      <c r="V153" s="83"/>
      <c r="W153" s="83"/>
      <c r="X153" s="86"/>
      <c r="Y153" s="87"/>
    </row>
    <row r="154" spans="1:25" ht="18" customHeight="1" thickTop="1" thickBot="1">
      <c r="A154" s="223"/>
      <c r="B154" s="224"/>
      <c r="C154" s="88" t="s">
        <v>58</v>
      </c>
      <c r="D154" s="89">
        <f>SUM(D149:D153)</f>
        <v>143</v>
      </c>
      <c r="E154" s="89">
        <f t="shared" ref="E154:O154" si="117">SUM(E149:E153)</f>
        <v>176</v>
      </c>
      <c r="F154" s="89">
        <f t="shared" si="117"/>
        <v>0</v>
      </c>
      <c r="G154" s="89">
        <f t="shared" si="117"/>
        <v>1</v>
      </c>
      <c r="H154" s="89">
        <f t="shared" si="117"/>
        <v>0</v>
      </c>
      <c r="I154" s="89">
        <f t="shared" si="117"/>
        <v>0</v>
      </c>
      <c r="J154" s="89">
        <f t="shared" si="117"/>
        <v>1</v>
      </c>
      <c r="K154" s="89">
        <f t="shared" si="117"/>
        <v>2</v>
      </c>
      <c r="L154" s="89">
        <f t="shared" si="117"/>
        <v>1</v>
      </c>
      <c r="M154" s="89">
        <f t="shared" si="117"/>
        <v>10</v>
      </c>
      <c r="N154" s="89">
        <f t="shared" si="117"/>
        <v>165</v>
      </c>
      <c r="O154" s="89">
        <f t="shared" si="117"/>
        <v>165</v>
      </c>
      <c r="P154" s="90">
        <f t="shared" si="113"/>
        <v>100</v>
      </c>
      <c r="Q154" s="91">
        <f>SUM(Q149:Q153)</f>
        <v>87</v>
      </c>
      <c r="R154" s="91">
        <f>SUM(R149:R153)</f>
        <v>9</v>
      </c>
      <c r="S154" s="91">
        <f>SUM(S149:S153)</f>
        <v>0</v>
      </c>
      <c r="T154" s="92">
        <f t="shared" si="111"/>
        <v>0</v>
      </c>
      <c r="U154" s="91">
        <f>SUM(U149:U153)</f>
        <v>0</v>
      </c>
      <c r="V154" s="91">
        <f>SUM(V149:V153)</f>
        <v>0</v>
      </c>
      <c r="W154" s="91">
        <f>SUM(W149:W153)</f>
        <v>0</v>
      </c>
      <c r="X154" s="93">
        <f>SUM(X149:X153)</f>
        <v>0</v>
      </c>
      <c r="Y154" s="94"/>
    </row>
    <row r="155" spans="1:25" ht="18" customHeight="1" thickTop="1">
      <c r="A155" s="223">
        <v>24</v>
      </c>
      <c r="B155" s="224" t="s">
        <v>294</v>
      </c>
      <c r="C155" s="71" t="s">
        <v>266</v>
      </c>
      <c r="D155" s="72"/>
      <c r="E155" s="73">
        <v>79</v>
      </c>
      <c r="F155" s="73"/>
      <c r="G155" s="73"/>
      <c r="H155" s="73"/>
      <c r="I155" s="73"/>
      <c r="J155" s="73"/>
      <c r="K155" s="73"/>
      <c r="L155" s="73"/>
      <c r="M155" s="73"/>
      <c r="N155" s="74">
        <f>E155+G155+H155+I155+J155-K155-L155-M155</f>
        <v>79</v>
      </c>
      <c r="O155" s="73">
        <v>79</v>
      </c>
      <c r="P155" s="75">
        <f>O155/N155*100</f>
        <v>100</v>
      </c>
      <c r="Q155" s="73">
        <v>40</v>
      </c>
      <c r="R155" s="73">
        <v>3</v>
      </c>
      <c r="S155" s="76">
        <f>N155-O155</f>
        <v>0</v>
      </c>
      <c r="T155" s="77">
        <f t="shared" si="111"/>
        <v>0</v>
      </c>
      <c r="U155" s="73"/>
      <c r="V155" s="73"/>
      <c r="W155" s="73"/>
      <c r="X155" s="78"/>
      <c r="Y155" s="79" t="s">
        <v>267</v>
      </c>
    </row>
    <row r="156" spans="1:25" ht="18" customHeight="1">
      <c r="A156" s="223"/>
      <c r="B156" s="224"/>
      <c r="C156" s="71" t="s">
        <v>268</v>
      </c>
      <c r="D156" s="80">
        <f>E156+G155+F155</f>
        <v>79</v>
      </c>
      <c r="E156" s="73">
        <v>79</v>
      </c>
      <c r="F156" s="73"/>
      <c r="G156" s="73"/>
      <c r="H156" s="73">
        <v>0</v>
      </c>
      <c r="I156" s="73">
        <v>0</v>
      </c>
      <c r="J156" s="73">
        <v>2</v>
      </c>
      <c r="K156" s="73">
        <v>1</v>
      </c>
      <c r="L156" s="73"/>
      <c r="M156" s="73">
        <v>2</v>
      </c>
      <c r="N156" s="74">
        <f>E156+G156+H156+I156+J156-K156-L156-M156+F155</f>
        <v>78</v>
      </c>
      <c r="O156" s="73">
        <v>78</v>
      </c>
      <c r="P156" s="81">
        <f t="shared" ref="P156:P160" si="118">O156*100/N156</f>
        <v>100</v>
      </c>
      <c r="Q156" s="73">
        <v>41</v>
      </c>
      <c r="R156" s="73">
        <v>3</v>
      </c>
      <c r="S156" s="76">
        <f>N156-O156</f>
        <v>0</v>
      </c>
      <c r="T156" s="77">
        <f t="shared" si="111"/>
        <v>0</v>
      </c>
      <c r="U156" s="73"/>
      <c r="V156" s="73"/>
      <c r="W156" s="73"/>
      <c r="X156" s="78"/>
      <c r="Y156" s="82"/>
    </row>
    <row r="157" spans="1:25" ht="18" customHeight="1">
      <c r="A157" s="223"/>
      <c r="B157" s="224"/>
      <c r="C157" s="71" t="s">
        <v>269</v>
      </c>
      <c r="D157" s="80">
        <f t="shared" ref="D157:D159" si="119">E157+G156+F156</f>
        <v>64</v>
      </c>
      <c r="E157" s="73">
        <v>64</v>
      </c>
      <c r="F157" s="73"/>
      <c r="G157" s="73"/>
      <c r="H157" s="73"/>
      <c r="I157" s="73">
        <v>1</v>
      </c>
      <c r="J157" s="73"/>
      <c r="K157" s="73"/>
      <c r="L157" s="73"/>
      <c r="M157" s="73"/>
      <c r="N157" s="74">
        <f t="shared" ref="N157:N159" si="120">E157+G157+H157+I157+J157-K157-L157-M157+F156</f>
        <v>65</v>
      </c>
      <c r="O157" s="73">
        <v>65</v>
      </c>
      <c r="P157" s="81">
        <f t="shared" si="118"/>
        <v>100</v>
      </c>
      <c r="Q157" s="73">
        <v>34</v>
      </c>
      <c r="R157" s="73">
        <v>2</v>
      </c>
      <c r="S157" s="76">
        <f t="shared" ref="S157:S159" si="121">N157-O157</f>
        <v>0</v>
      </c>
      <c r="T157" s="77">
        <f t="shared" si="111"/>
        <v>0</v>
      </c>
      <c r="U157" s="73"/>
      <c r="V157" s="73"/>
      <c r="W157" s="73"/>
      <c r="X157" s="78"/>
      <c r="Y157" s="82"/>
    </row>
    <row r="158" spans="1:25" ht="18" customHeight="1">
      <c r="A158" s="223"/>
      <c r="B158" s="224"/>
      <c r="C158" s="71" t="s">
        <v>270</v>
      </c>
      <c r="D158" s="80">
        <f t="shared" si="119"/>
        <v>65</v>
      </c>
      <c r="E158" s="73">
        <v>65</v>
      </c>
      <c r="F158" s="73"/>
      <c r="G158" s="73"/>
      <c r="H158" s="73"/>
      <c r="I158" s="73"/>
      <c r="J158" s="73">
        <v>2</v>
      </c>
      <c r="K158" s="73"/>
      <c r="L158" s="73">
        <v>1</v>
      </c>
      <c r="M158" s="73"/>
      <c r="N158" s="74">
        <f t="shared" si="120"/>
        <v>66</v>
      </c>
      <c r="O158" s="73">
        <v>66</v>
      </c>
      <c r="P158" s="81">
        <f t="shared" si="118"/>
        <v>100</v>
      </c>
      <c r="Q158" s="73">
        <v>30</v>
      </c>
      <c r="R158" s="73">
        <v>2</v>
      </c>
      <c r="S158" s="76">
        <f t="shared" si="121"/>
        <v>0</v>
      </c>
      <c r="T158" s="77">
        <f t="shared" si="111"/>
        <v>0</v>
      </c>
      <c r="U158" s="73"/>
      <c r="V158" s="73"/>
      <c r="W158" s="73"/>
      <c r="X158" s="78"/>
      <c r="Y158" s="82"/>
    </row>
    <row r="159" spans="1:25" ht="18" customHeight="1" thickBot="1">
      <c r="A159" s="223"/>
      <c r="B159" s="224"/>
      <c r="C159" s="71" t="s">
        <v>271</v>
      </c>
      <c r="D159" s="80">
        <f t="shared" si="119"/>
        <v>74</v>
      </c>
      <c r="E159" s="83">
        <v>74</v>
      </c>
      <c r="F159" s="83"/>
      <c r="G159" s="73"/>
      <c r="H159" s="83">
        <v>1</v>
      </c>
      <c r="I159" s="83"/>
      <c r="J159" s="83">
        <v>1</v>
      </c>
      <c r="K159" s="83">
        <v>1</v>
      </c>
      <c r="L159" s="83"/>
      <c r="M159" s="83"/>
      <c r="N159" s="74">
        <f t="shared" si="120"/>
        <v>75</v>
      </c>
      <c r="O159" s="83">
        <v>75</v>
      </c>
      <c r="P159" s="84">
        <f t="shared" si="118"/>
        <v>100</v>
      </c>
      <c r="Q159" s="83">
        <v>40</v>
      </c>
      <c r="R159" s="83">
        <v>2</v>
      </c>
      <c r="S159" s="76">
        <f t="shared" si="121"/>
        <v>0</v>
      </c>
      <c r="T159" s="85">
        <f t="shared" si="111"/>
        <v>0</v>
      </c>
      <c r="U159" s="83"/>
      <c r="V159" s="83"/>
      <c r="W159" s="83"/>
      <c r="X159" s="86"/>
      <c r="Y159" s="87"/>
    </row>
    <row r="160" spans="1:25" ht="18" customHeight="1" thickTop="1" thickBot="1">
      <c r="A160" s="223"/>
      <c r="B160" s="224"/>
      <c r="C160" s="88" t="s">
        <v>58</v>
      </c>
      <c r="D160" s="89">
        <f>SUM(D155:D159)</f>
        <v>282</v>
      </c>
      <c r="E160" s="89">
        <f t="shared" ref="E160:O160" si="122">SUM(E155:E159)</f>
        <v>361</v>
      </c>
      <c r="F160" s="89">
        <f t="shared" si="122"/>
        <v>0</v>
      </c>
      <c r="G160" s="89">
        <f t="shared" si="122"/>
        <v>0</v>
      </c>
      <c r="H160" s="89">
        <f t="shared" si="122"/>
        <v>1</v>
      </c>
      <c r="I160" s="89">
        <f t="shared" si="122"/>
        <v>1</v>
      </c>
      <c r="J160" s="89">
        <f t="shared" si="122"/>
        <v>5</v>
      </c>
      <c r="K160" s="89">
        <f t="shared" si="122"/>
        <v>2</v>
      </c>
      <c r="L160" s="89">
        <f t="shared" si="122"/>
        <v>1</v>
      </c>
      <c r="M160" s="89">
        <f t="shared" si="122"/>
        <v>2</v>
      </c>
      <c r="N160" s="89">
        <f t="shared" si="122"/>
        <v>363</v>
      </c>
      <c r="O160" s="89">
        <f t="shared" si="122"/>
        <v>363</v>
      </c>
      <c r="P160" s="90">
        <f t="shared" si="118"/>
        <v>100</v>
      </c>
      <c r="Q160" s="91">
        <f>SUM(Q155:Q159)</f>
        <v>185</v>
      </c>
      <c r="R160" s="91">
        <f>SUM(R155:R159)</f>
        <v>12</v>
      </c>
      <c r="S160" s="91">
        <f>SUM(S155:S159)</f>
        <v>0</v>
      </c>
      <c r="T160" s="92">
        <f t="shared" si="111"/>
        <v>0</v>
      </c>
      <c r="U160" s="91">
        <f>SUM(U155:U159)</f>
        <v>0</v>
      </c>
      <c r="V160" s="91">
        <f>SUM(V155:V159)</f>
        <v>0</v>
      </c>
      <c r="W160" s="91">
        <f>SUM(W155:W159)</f>
        <v>0</v>
      </c>
      <c r="X160" s="93">
        <f>SUM(X155:X159)</f>
        <v>0</v>
      </c>
      <c r="Y160" s="94"/>
    </row>
    <row r="161" spans="1:25" ht="18" customHeight="1" thickTop="1">
      <c r="A161" s="223">
        <v>25</v>
      </c>
      <c r="B161" s="224" t="s">
        <v>295</v>
      </c>
      <c r="C161" s="71" t="s">
        <v>266</v>
      </c>
      <c r="D161" s="72"/>
      <c r="E161" s="73">
        <v>81</v>
      </c>
      <c r="F161" s="73"/>
      <c r="G161" s="73">
        <v>1</v>
      </c>
      <c r="H161" s="73"/>
      <c r="I161" s="73"/>
      <c r="J161" s="73"/>
      <c r="K161" s="73"/>
      <c r="L161" s="73"/>
      <c r="M161" s="73"/>
      <c r="N161" s="74">
        <f>E161+G161+H161+I161+J161-K161-L161-M161</f>
        <v>82</v>
      </c>
      <c r="O161" s="73">
        <v>82</v>
      </c>
      <c r="P161" s="75">
        <f>O161/N161*100</f>
        <v>100</v>
      </c>
      <c r="Q161" s="73">
        <v>38</v>
      </c>
      <c r="R161" s="73">
        <v>3</v>
      </c>
      <c r="S161" s="76">
        <f>N161-O161</f>
        <v>0</v>
      </c>
      <c r="T161" s="77">
        <f t="shared" si="111"/>
        <v>0</v>
      </c>
      <c r="U161" s="73"/>
      <c r="V161" s="73"/>
      <c r="W161" s="73"/>
      <c r="X161" s="78"/>
      <c r="Y161" s="79" t="s">
        <v>267</v>
      </c>
    </row>
    <row r="162" spans="1:25" ht="18" customHeight="1">
      <c r="A162" s="223"/>
      <c r="B162" s="224"/>
      <c r="C162" s="71" t="s">
        <v>268</v>
      </c>
      <c r="D162" s="80">
        <f>E162+G161+F161</f>
        <v>98</v>
      </c>
      <c r="E162" s="73">
        <v>97</v>
      </c>
      <c r="F162" s="73">
        <v>0</v>
      </c>
      <c r="G162" s="73">
        <v>1</v>
      </c>
      <c r="H162" s="73">
        <v>1</v>
      </c>
      <c r="I162" s="73">
        <v>1</v>
      </c>
      <c r="J162" s="73"/>
      <c r="K162" s="73">
        <v>2</v>
      </c>
      <c r="L162" s="73">
        <v>1</v>
      </c>
      <c r="M162" s="73"/>
      <c r="N162" s="74">
        <f>E162+G162+H162+I162+J162-K162-L162-M162+F161</f>
        <v>97</v>
      </c>
      <c r="O162" s="73">
        <v>97</v>
      </c>
      <c r="P162" s="81">
        <f t="shared" ref="P162:P166" si="123">O162*100/N162</f>
        <v>100</v>
      </c>
      <c r="Q162" s="73">
        <v>49</v>
      </c>
      <c r="R162" s="73">
        <v>4</v>
      </c>
      <c r="S162" s="76">
        <f>N162-O162</f>
        <v>0</v>
      </c>
      <c r="T162" s="77">
        <f t="shared" si="111"/>
        <v>0</v>
      </c>
      <c r="U162" s="73"/>
      <c r="V162" s="73"/>
      <c r="W162" s="73"/>
      <c r="X162" s="78"/>
      <c r="Y162" s="82"/>
    </row>
    <row r="163" spans="1:25" ht="18" customHeight="1">
      <c r="A163" s="223"/>
      <c r="B163" s="224"/>
      <c r="C163" s="71" t="s">
        <v>269</v>
      </c>
      <c r="D163" s="80">
        <f t="shared" ref="D163:D165" si="124">E163+G162+F162</f>
        <v>73</v>
      </c>
      <c r="E163" s="73">
        <v>72</v>
      </c>
      <c r="F163" s="73">
        <v>0</v>
      </c>
      <c r="G163" s="73">
        <v>1</v>
      </c>
      <c r="H163" s="73"/>
      <c r="I163" s="73"/>
      <c r="J163" s="73"/>
      <c r="K163" s="73">
        <v>1</v>
      </c>
      <c r="L163" s="73"/>
      <c r="M163" s="73"/>
      <c r="N163" s="74">
        <f t="shared" ref="N163:N165" si="125">E163+G163+H163+I163+J163-K163-L163-M163+F162</f>
        <v>72</v>
      </c>
      <c r="O163" s="73">
        <v>72</v>
      </c>
      <c r="P163" s="81">
        <f t="shared" si="123"/>
        <v>100</v>
      </c>
      <c r="Q163" s="73">
        <v>36</v>
      </c>
      <c r="R163" s="73">
        <v>3</v>
      </c>
      <c r="S163" s="76">
        <f t="shared" ref="S163:S165" si="126">N163-O163</f>
        <v>0</v>
      </c>
      <c r="T163" s="77">
        <f t="shared" si="111"/>
        <v>0</v>
      </c>
      <c r="U163" s="73"/>
      <c r="V163" s="73"/>
      <c r="W163" s="73"/>
      <c r="X163" s="78"/>
      <c r="Y163" s="82"/>
    </row>
    <row r="164" spans="1:25" ht="18" customHeight="1">
      <c r="A164" s="223"/>
      <c r="B164" s="224"/>
      <c r="C164" s="71" t="s">
        <v>270</v>
      </c>
      <c r="D164" s="80">
        <f t="shared" si="124"/>
        <v>77</v>
      </c>
      <c r="E164" s="73">
        <v>76</v>
      </c>
      <c r="F164" s="73">
        <v>0</v>
      </c>
      <c r="G164" s="73">
        <v>1</v>
      </c>
      <c r="H164" s="73">
        <v>1</v>
      </c>
      <c r="I164" s="73"/>
      <c r="J164" s="73">
        <v>1</v>
      </c>
      <c r="K164" s="73"/>
      <c r="L164" s="73"/>
      <c r="M164" s="73">
        <v>1</v>
      </c>
      <c r="N164" s="74">
        <f t="shared" si="125"/>
        <v>78</v>
      </c>
      <c r="O164" s="73">
        <v>78</v>
      </c>
      <c r="P164" s="81">
        <f t="shared" si="123"/>
        <v>100</v>
      </c>
      <c r="Q164" s="73">
        <v>40</v>
      </c>
      <c r="R164" s="73">
        <v>3</v>
      </c>
      <c r="S164" s="76">
        <f t="shared" si="126"/>
        <v>0</v>
      </c>
      <c r="T164" s="77">
        <f t="shared" si="111"/>
        <v>0</v>
      </c>
      <c r="U164" s="73"/>
      <c r="V164" s="73"/>
      <c r="W164" s="73"/>
      <c r="X164" s="78"/>
      <c r="Y164" s="82"/>
    </row>
    <row r="165" spans="1:25" ht="18" customHeight="1" thickBot="1">
      <c r="A165" s="223"/>
      <c r="B165" s="224"/>
      <c r="C165" s="71" t="s">
        <v>271</v>
      </c>
      <c r="D165" s="80">
        <f t="shared" si="124"/>
        <v>79</v>
      </c>
      <c r="E165" s="83">
        <v>78</v>
      </c>
      <c r="F165" s="83">
        <v>0</v>
      </c>
      <c r="G165" s="73"/>
      <c r="H165" s="83"/>
      <c r="I165" s="83"/>
      <c r="J165" s="83"/>
      <c r="K165" s="83">
        <v>1</v>
      </c>
      <c r="L165" s="83"/>
      <c r="M165" s="83"/>
      <c r="N165" s="74">
        <f t="shared" si="125"/>
        <v>77</v>
      </c>
      <c r="O165" s="83">
        <v>77</v>
      </c>
      <c r="P165" s="84">
        <f t="shared" si="123"/>
        <v>100</v>
      </c>
      <c r="Q165" s="83">
        <v>32</v>
      </c>
      <c r="R165" s="83">
        <v>3</v>
      </c>
      <c r="S165" s="76">
        <f t="shared" si="126"/>
        <v>0</v>
      </c>
      <c r="T165" s="85">
        <f t="shared" si="111"/>
        <v>0</v>
      </c>
      <c r="U165" s="83"/>
      <c r="V165" s="83"/>
      <c r="W165" s="83"/>
      <c r="X165" s="86"/>
      <c r="Y165" s="87"/>
    </row>
    <row r="166" spans="1:25" ht="18" customHeight="1" thickTop="1" thickBot="1">
      <c r="A166" s="223"/>
      <c r="B166" s="224"/>
      <c r="C166" s="88" t="s">
        <v>58</v>
      </c>
      <c r="D166" s="89">
        <f>SUM(D161:D165)</f>
        <v>327</v>
      </c>
      <c r="E166" s="89">
        <f t="shared" ref="E166:O166" si="127">SUM(E161:E165)</f>
        <v>404</v>
      </c>
      <c r="F166" s="89">
        <f t="shared" si="127"/>
        <v>0</v>
      </c>
      <c r="G166" s="89">
        <f t="shared" si="127"/>
        <v>4</v>
      </c>
      <c r="H166" s="89">
        <f t="shared" si="127"/>
        <v>2</v>
      </c>
      <c r="I166" s="89">
        <f t="shared" si="127"/>
        <v>1</v>
      </c>
      <c r="J166" s="89">
        <f t="shared" si="127"/>
        <v>1</v>
      </c>
      <c r="K166" s="89">
        <f t="shared" si="127"/>
        <v>4</v>
      </c>
      <c r="L166" s="89">
        <f t="shared" si="127"/>
        <v>1</v>
      </c>
      <c r="M166" s="89">
        <f t="shared" si="127"/>
        <v>1</v>
      </c>
      <c r="N166" s="89">
        <f t="shared" si="127"/>
        <v>406</v>
      </c>
      <c r="O166" s="89">
        <f t="shared" si="127"/>
        <v>406</v>
      </c>
      <c r="P166" s="90">
        <f t="shared" si="123"/>
        <v>100</v>
      </c>
      <c r="Q166" s="91">
        <f>SUM(Q161:Q165)</f>
        <v>195</v>
      </c>
      <c r="R166" s="91">
        <f>SUM(R161:R165)</f>
        <v>16</v>
      </c>
      <c r="S166" s="91">
        <f>SUM(S161:S165)</f>
        <v>0</v>
      </c>
      <c r="T166" s="92">
        <f t="shared" si="111"/>
        <v>0</v>
      </c>
      <c r="U166" s="91">
        <f>SUM(U161:U165)</f>
        <v>0</v>
      </c>
      <c r="V166" s="91">
        <f>SUM(V161:V165)</f>
        <v>0</v>
      </c>
      <c r="W166" s="91">
        <f>SUM(W161:W165)</f>
        <v>0</v>
      </c>
      <c r="X166" s="93">
        <f>SUM(X161:X165)</f>
        <v>0</v>
      </c>
      <c r="Y166" s="94"/>
    </row>
    <row r="167" spans="1:25" ht="18" customHeight="1" thickTop="1">
      <c r="A167" s="223">
        <v>26</v>
      </c>
      <c r="B167" s="224" t="s">
        <v>296</v>
      </c>
      <c r="C167" s="71" t="s">
        <v>266</v>
      </c>
      <c r="D167" s="72"/>
      <c r="E167" s="73">
        <v>46</v>
      </c>
      <c r="F167" s="73">
        <v>2</v>
      </c>
      <c r="G167" s="73">
        <v>0</v>
      </c>
      <c r="H167" s="73"/>
      <c r="I167" s="73"/>
      <c r="J167" s="73"/>
      <c r="K167" s="73"/>
      <c r="L167" s="73"/>
      <c r="M167" s="73"/>
      <c r="N167" s="74">
        <f>E167+G167+H167+I167+J167-K167-L167-M167</f>
        <v>46</v>
      </c>
      <c r="O167" s="73">
        <v>46</v>
      </c>
      <c r="P167" s="75">
        <f>O167/N167*100</f>
        <v>100</v>
      </c>
      <c r="Q167" s="73">
        <v>21</v>
      </c>
      <c r="R167" s="73">
        <v>3</v>
      </c>
      <c r="S167" s="76">
        <f>N167-O167</f>
        <v>0</v>
      </c>
      <c r="T167" s="77">
        <f t="shared" si="111"/>
        <v>0</v>
      </c>
      <c r="U167" s="73"/>
      <c r="V167" s="73"/>
      <c r="W167" s="73"/>
      <c r="X167" s="78"/>
      <c r="Y167" s="79" t="s">
        <v>267</v>
      </c>
    </row>
    <row r="168" spans="1:25" ht="18" customHeight="1">
      <c r="A168" s="223"/>
      <c r="B168" s="224"/>
      <c r="C168" s="71" t="s">
        <v>268</v>
      </c>
      <c r="D168" s="80">
        <f>E168+G167+F167</f>
        <v>34</v>
      </c>
      <c r="E168" s="73">
        <v>32</v>
      </c>
      <c r="F168" s="73">
        <v>0</v>
      </c>
      <c r="G168" s="73">
        <v>0</v>
      </c>
      <c r="H168" s="73">
        <v>1</v>
      </c>
      <c r="I168" s="73"/>
      <c r="J168" s="73"/>
      <c r="K168" s="73"/>
      <c r="L168" s="73"/>
      <c r="M168" s="73">
        <v>1</v>
      </c>
      <c r="N168" s="74">
        <f>E168+G168+H168+I168+J168-K168-L168-M168+F167</f>
        <v>34</v>
      </c>
      <c r="O168" s="73">
        <v>34</v>
      </c>
      <c r="P168" s="81">
        <f t="shared" ref="P168:P172" si="128">O168*100/N168</f>
        <v>100</v>
      </c>
      <c r="Q168" s="73">
        <v>14</v>
      </c>
      <c r="R168" s="73">
        <v>3</v>
      </c>
      <c r="S168" s="76">
        <f>N168-O168</f>
        <v>0</v>
      </c>
      <c r="T168" s="77">
        <f t="shared" si="111"/>
        <v>0</v>
      </c>
      <c r="U168" s="73"/>
      <c r="V168" s="73"/>
      <c r="W168" s="73"/>
      <c r="X168" s="78"/>
      <c r="Y168" s="82"/>
    </row>
    <row r="169" spans="1:25" ht="18" customHeight="1">
      <c r="A169" s="223"/>
      <c r="B169" s="224"/>
      <c r="C169" s="71" t="s">
        <v>269</v>
      </c>
      <c r="D169" s="80">
        <f t="shared" ref="D169:D171" si="129">E169+G168+F168</f>
        <v>51</v>
      </c>
      <c r="E169" s="73">
        <v>51</v>
      </c>
      <c r="F169" s="73">
        <v>0</v>
      </c>
      <c r="G169" s="73">
        <v>0</v>
      </c>
      <c r="H169" s="73"/>
      <c r="I169" s="73"/>
      <c r="J169" s="73">
        <v>1</v>
      </c>
      <c r="K169" s="73"/>
      <c r="L169" s="73"/>
      <c r="M169" s="73">
        <v>1</v>
      </c>
      <c r="N169" s="74">
        <f t="shared" ref="N169:N171" si="130">E169+G169+H169+I169+J169-K169-L169-M169+F168</f>
        <v>51</v>
      </c>
      <c r="O169" s="73">
        <v>51</v>
      </c>
      <c r="P169" s="81">
        <f t="shared" si="128"/>
        <v>100</v>
      </c>
      <c r="Q169" s="73">
        <v>26</v>
      </c>
      <c r="R169" s="73">
        <v>3</v>
      </c>
      <c r="S169" s="76">
        <f t="shared" ref="S169:S171" si="131">N169-O169</f>
        <v>0</v>
      </c>
      <c r="T169" s="77">
        <f t="shared" si="111"/>
        <v>0</v>
      </c>
      <c r="U169" s="73"/>
      <c r="V169" s="73"/>
      <c r="W169" s="73"/>
      <c r="X169" s="78"/>
      <c r="Y169" s="82"/>
    </row>
    <row r="170" spans="1:25" ht="18" customHeight="1">
      <c r="A170" s="223"/>
      <c r="B170" s="224"/>
      <c r="C170" s="71" t="s">
        <v>270</v>
      </c>
      <c r="D170" s="80">
        <f t="shared" si="129"/>
        <v>49</v>
      </c>
      <c r="E170" s="73">
        <v>49</v>
      </c>
      <c r="F170" s="73">
        <v>0</v>
      </c>
      <c r="G170" s="73">
        <v>0</v>
      </c>
      <c r="H170" s="73"/>
      <c r="I170" s="73"/>
      <c r="J170" s="73">
        <v>3</v>
      </c>
      <c r="K170" s="73">
        <v>1</v>
      </c>
      <c r="L170" s="73"/>
      <c r="M170" s="73">
        <v>2</v>
      </c>
      <c r="N170" s="74">
        <f t="shared" si="130"/>
        <v>49</v>
      </c>
      <c r="O170" s="73">
        <v>49</v>
      </c>
      <c r="P170" s="81">
        <f t="shared" si="128"/>
        <v>100</v>
      </c>
      <c r="Q170" s="73">
        <v>22</v>
      </c>
      <c r="R170" s="73">
        <v>3</v>
      </c>
      <c r="S170" s="76">
        <f t="shared" si="131"/>
        <v>0</v>
      </c>
      <c r="T170" s="77">
        <f t="shared" si="111"/>
        <v>0</v>
      </c>
      <c r="U170" s="73"/>
      <c r="V170" s="73"/>
      <c r="W170" s="73"/>
      <c r="X170" s="78"/>
      <c r="Y170" s="82"/>
    </row>
    <row r="171" spans="1:25" ht="18" customHeight="1" thickBot="1">
      <c r="A171" s="223"/>
      <c r="B171" s="224"/>
      <c r="C171" s="71" t="s">
        <v>271</v>
      </c>
      <c r="D171" s="80">
        <f t="shared" si="129"/>
        <v>58</v>
      </c>
      <c r="E171" s="83">
        <v>58</v>
      </c>
      <c r="F171" s="83">
        <v>0</v>
      </c>
      <c r="G171" s="73">
        <v>0</v>
      </c>
      <c r="H171" s="83"/>
      <c r="I171" s="83"/>
      <c r="J171" s="83">
        <v>1</v>
      </c>
      <c r="K171" s="83">
        <v>1</v>
      </c>
      <c r="L171" s="83"/>
      <c r="M171" s="83">
        <v>1</v>
      </c>
      <c r="N171" s="74">
        <f t="shared" si="130"/>
        <v>57</v>
      </c>
      <c r="O171" s="83">
        <v>57</v>
      </c>
      <c r="P171" s="84">
        <f t="shared" si="128"/>
        <v>100</v>
      </c>
      <c r="Q171" s="83">
        <v>31</v>
      </c>
      <c r="R171" s="83">
        <v>3</v>
      </c>
      <c r="S171" s="76">
        <f t="shared" si="131"/>
        <v>0</v>
      </c>
      <c r="T171" s="85">
        <f t="shared" si="111"/>
        <v>0</v>
      </c>
      <c r="U171" s="83"/>
      <c r="V171" s="83"/>
      <c r="W171" s="83"/>
      <c r="X171" s="86"/>
      <c r="Y171" s="87"/>
    </row>
    <row r="172" spans="1:25" ht="18" customHeight="1" thickTop="1" thickBot="1">
      <c r="A172" s="223"/>
      <c r="B172" s="224"/>
      <c r="C172" s="88" t="s">
        <v>58</v>
      </c>
      <c r="D172" s="89">
        <f>SUM(D167:D171)</f>
        <v>192</v>
      </c>
      <c r="E172" s="89">
        <f t="shared" ref="E172:O172" si="132">SUM(E167:E171)</f>
        <v>236</v>
      </c>
      <c r="F172" s="89">
        <f t="shared" si="132"/>
        <v>2</v>
      </c>
      <c r="G172" s="89">
        <f t="shared" si="132"/>
        <v>0</v>
      </c>
      <c r="H172" s="89">
        <f t="shared" si="132"/>
        <v>1</v>
      </c>
      <c r="I172" s="89">
        <f t="shared" si="132"/>
        <v>0</v>
      </c>
      <c r="J172" s="89">
        <f t="shared" si="132"/>
        <v>5</v>
      </c>
      <c r="K172" s="89">
        <f t="shared" si="132"/>
        <v>2</v>
      </c>
      <c r="L172" s="89">
        <f t="shared" si="132"/>
        <v>0</v>
      </c>
      <c r="M172" s="89">
        <f t="shared" si="132"/>
        <v>5</v>
      </c>
      <c r="N172" s="89">
        <f t="shared" si="132"/>
        <v>237</v>
      </c>
      <c r="O172" s="89">
        <f t="shared" si="132"/>
        <v>237</v>
      </c>
      <c r="P172" s="90">
        <f t="shared" si="128"/>
        <v>100</v>
      </c>
      <c r="Q172" s="91">
        <f>SUM(Q167:Q171)</f>
        <v>114</v>
      </c>
      <c r="R172" s="91">
        <f>SUM(R167:R171)</f>
        <v>15</v>
      </c>
      <c r="S172" s="91">
        <f>SUM(S167:S171)</f>
        <v>0</v>
      </c>
      <c r="T172" s="92">
        <f t="shared" si="111"/>
        <v>0</v>
      </c>
      <c r="U172" s="91">
        <f>SUM(U167:U171)</f>
        <v>0</v>
      </c>
      <c r="V172" s="91">
        <f>SUM(V167:V171)</f>
        <v>0</v>
      </c>
      <c r="W172" s="91">
        <f>SUM(W167:W171)</f>
        <v>0</v>
      </c>
      <c r="X172" s="93">
        <f>SUM(X167:X171)</f>
        <v>0</v>
      </c>
      <c r="Y172" s="94"/>
    </row>
    <row r="173" spans="1:25" ht="18" customHeight="1" thickTop="1">
      <c r="A173" s="227" t="s">
        <v>297</v>
      </c>
      <c r="B173" s="228"/>
      <c r="C173" s="71" t="s">
        <v>266</v>
      </c>
      <c r="D173" s="97"/>
      <c r="E173" s="98">
        <f>E17+E23+E29+E35+E41+E47+E53+E59+E65+E71+E77+E83+E89+E95+E101+E107+E113+E119+E125+E131+E137+E143+E149+E155+E161+E167</f>
        <v>2221</v>
      </c>
      <c r="F173" s="98">
        <f t="shared" ref="F173:M173" si="133">F17+F23+F29+F35+F41+F47+F53+F59+F65+F71+F77+F83+F89+F95+F101+F107+F113+F119+F125+F131+F137+F143+F149+F155+F161+F167</f>
        <v>6</v>
      </c>
      <c r="G173" s="98">
        <f t="shared" si="133"/>
        <v>79</v>
      </c>
      <c r="H173" s="98">
        <f t="shared" si="133"/>
        <v>1</v>
      </c>
      <c r="I173" s="98">
        <f t="shared" si="133"/>
        <v>0</v>
      </c>
      <c r="J173" s="98">
        <f t="shared" si="133"/>
        <v>2</v>
      </c>
      <c r="K173" s="98">
        <f t="shared" si="133"/>
        <v>3</v>
      </c>
      <c r="L173" s="98">
        <f t="shared" si="133"/>
        <v>0</v>
      </c>
      <c r="M173" s="98">
        <f t="shared" si="133"/>
        <v>2</v>
      </c>
      <c r="N173" s="99">
        <f>E173+G173+H173+I173+J173-K173-L173-M173</f>
        <v>2298</v>
      </c>
      <c r="O173" s="98">
        <f>O17+O23+O29+O35+O41+O47+O53+O59+O65+O71+O77+O83+O89+O95+O101+O107+O113+O119+O125+O131+O137+O143+O149+O155+O161+O167</f>
        <v>2298</v>
      </c>
      <c r="P173" s="100">
        <f>O173/N173*100</f>
        <v>100</v>
      </c>
      <c r="Q173" s="98">
        <f>Q17+Q23+Q29+Q35+Q41+Q47+Q53+Q59+Q65+Q71+Q77+Q83+Q89+Q95+Q101+Q107+Q113+Q119+Q125+Q131+Q137+Q143+Q149+Q155+Q161+Q167</f>
        <v>1148</v>
      </c>
      <c r="R173" s="98">
        <f>R17+R23+R29+R35+R41+R47+R53+R59+R65+R71+R77+R83+R89+R95+R101+R107+R113+R119+R125+R131+R137+R143+R149+R155+R161+R167</f>
        <v>92</v>
      </c>
      <c r="S173" s="101">
        <f>N173-O173</f>
        <v>0</v>
      </c>
      <c r="T173" s="102">
        <f t="shared" si="111"/>
        <v>0</v>
      </c>
      <c r="U173" s="98"/>
      <c r="V173" s="73"/>
      <c r="W173" s="73"/>
      <c r="X173" s="78"/>
      <c r="Y173" s="96"/>
    </row>
    <row r="174" spans="1:25" ht="18" customHeight="1">
      <c r="A174" s="229"/>
      <c r="B174" s="230"/>
      <c r="C174" s="71" t="s">
        <v>268</v>
      </c>
      <c r="D174" s="103">
        <f>E174+G173+F173</f>
        <v>2374</v>
      </c>
      <c r="E174" s="98">
        <f t="shared" ref="E174:M177" si="134">E18+E24+E30+E36+E42+E48+E54+E60+E66+E72+E78+E84+E90+E96+E102+E108+E114+E120+E126+E132+E138+E144+E150+E156+E162+E168</f>
        <v>2289</v>
      </c>
      <c r="F174" s="98">
        <f t="shared" si="134"/>
        <v>3</v>
      </c>
      <c r="G174" s="98">
        <f t="shared" si="134"/>
        <v>25</v>
      </c>
      <c r="H174" s="98">
        <f t="shared" si="134"/>
        <v>44</v>
      </c>
      <c r="I174" s="98">
        <f t="shared" si="134"/>
        <v>17</v>
      </c>
      <c r="J174" s="98">
        <f t="shared" si="134"/>
        <v>35</v>
      </c>
      <c r="K174" s="98">
        <f t="shared" si="134"/>
        <v>30</v>
      </c>
      <c r="L174" s="98">
        <f t="shared" si="134"/>
        <v>9</v>
      </c>
      <c r="M174" s="98">
        <f t="shared" si="134"/>
        <v>37</v>
      </c>
      <c r="N174" s="99">
        <f>E174+G174+H174+I174+J174-K174-L174-M174+F173</f>
        <v>2340</v>
      </c>
      <c r="O174" s="98">
        <f t="shared" ref="O174:O177" si="135">O18+O24+O30+O36+O42+O48+O54+O60+O66+O72+O78+O84+O90+O96+O102+O108+O114+O120+O126+O132+O138+O144+O150+O156+O162+O168</f>
        <v>2340</v>
      </c>
      <c r="P174" s="104">
        <f t="shared" ref="P174:P178" si="136">O174*100/N174</f>
        <v>100</v>
      </c>
      <c r="Q174" s="98">
        <f t="shared" ref="Q174:R177" si="137">Q18+Q24+Q30+Q36+Q42+Q48+Q54+Q60+Q66+Q72+Q78+Q84+Q90+Q96+Q102+Q108+Q114+Q120+Q126+Q132+Q138+Q144+Q150+Q156+Q162+Q168</f>
        <v>1077</v>
      </c>
      <c r="R174" s="98">
        <f t="shared" si="137"/>
        <v>93</v>
      </c>
      <c r="S174" s="101">
        <f>N174-O174</f>
        <v>0</v>
      </c>
      <c r="T174" s="102">
        <f t="shared" si="111"/>
        <v>0</v>
      </c>
      <c r="U174" s="98"/>
      <c r="V174" s="73"/>
      <c r="W174" s="73"/>
      <c r="X174" s="78"/>
      <c r="Y174" s="82"/>
    </row>
    <row r="175" spans="1:25" ht="18" customHeight="1">
      <c r="A175" s="229"/>
      <c r="B175" s="230"/>
      <c r="C175" s="71" t="s">
        <v>269</v>
      </c>
      <c r="D175" s="103">
        <f t="shared" ref="D175:D177" si="138">E175+G174+F174</f>
        <v>2340</v>
      </c>
      <c r="E175" s="98">
        <f t="shared" si="134"/>
        <v>2312</v>
      </c>
      <c r="F175" s="98">
        <f t="shared" si="134"/>
        <v>3</v>
      </c>
      <c r="G175" s="98">
        <f t="shared" si="134"/>
        <v>22</v>
      </c>
      <c r="H175" s="98">
        <f t="shared" si="134"/>
        <v>21</v>
      </c>
      <c r="I175" s="98">
        <f t="shared" si="134"/>
        <v>9</v>
      </c>
      <c r="J175" s="98">
        <f t="shared" si="134"/>
        <v>24</v>
      </c>
      <c r="K175" s="98">
        <f t="shared" si="134"/>
        <v>38</v>
      </c>
      <c r="L175" s="98">
        <f t="shared" si="134"/>
        <v>8</v>
      </c>
      <c r="M175" s="98">
        <f t="shared" si="134"/>
        <v>23</v>
      </c>
      <c r="N175" s="99">
        <f t="shared" ref="N175:N177" si="139">E175+G175+H175+I175+J175-K175-L175-M175+F174</f>
        <v>2322</v>
      </c>
      <c r="O175" s="98">
        <f t="shared" si="135"/>
        <v>2322</v>
      </c>
      <c r="P175" s="104">
        <f t="shared" si="136"/>
        <v>100</v>
      </c>
      <c r="Q175" s="98">
        <f t="shared" si="137"/>
        <v>1142</v>
      </c>
      <c r="R175" s="98">
        <f t="shared" si="137"/>
        <v>92</v>
      </c>
      <c r="S175" s="101">
        <f t="shared" ref="S175:S177" si="140">N175-O175</f>
        <v>0</v>
      </c>
      <c r="T175" s="102">
        <f t="shared" si="111"/>
        <v>0</v>
      </c>
      <c r="U175" s="98"/>
      <c r="V175" s="73"/>
      <c r="W175" s="73"/>
      <c r="X175" s="78"/>
      <c r="Y175" s="82"/>
    </row>
    <row r="176" spans="1:25" ht="18" customHeight="1">
      <c r="A176" s="229"/>
      <c r="B176" s="230"/>
      <c r="C176" s="71" t="s">
        <v>270</v>
      </c>
      <c r="D176" s="103">
        <f t="shared" si="138"/>
        <v>2316</v>
      </c>
      <c r="E176" s="98">
        <f t="shared" si="134"/>
        <v>2291</v>
      </c>
      <c r="F176" s="98">
        <f t="shared" si="134"/>
        <v>3</v>
      </c>
      <c r="G176" s="98">
        <f t="shared" si="134"/>
        <v>6</v>
      </c>
      <c r="H176" s="98">
        <f t="shared" si="134"/>
        <v>35</v>
      </c>
      <c r="I176" s="98">
        <f t="shared" si="134"/>
        <v>9</v>
      </c>
      <c r="J176" s="98">
        <f t="shared" si="134"/>
        <v>38</v>
      </c>
      <c r="K176" s="98">
        <f t="shared" si="134"/>
        <v>39</v>
      </c>
      <c r="L176" s="98">
        <f t="shared" si="134"/>
        <v>10</v>
      </c>
      <c r="M176" s="98">
        <f t="shared" si="134"/>
        <v>38</v>
      </c>
      <c r="N176" s="99">
        <f t="shared" si="139"/>
        <v>2295</v>
      </c>
      <c r="O176" s="98">
        <f t="shared" si="135"/>
        <v>2295</v>
      </c>
      <c r="P176" s="104">
        <f t="shared" si="136"/>
        <v>100</v>
      </c>
      <c r="Q176" s="98">
        <f t="shared" si="137"/>
        <v>1141</v>
      </c>
      <c r="R176" s="98">
        <f t="shared" si="137"/>
        <v>92</v>
      </c>
      <c r="S176" s="101">
        <f t="shared" si="140"/>
        <v>0</v>
      </c>
      <c r="T176" s="102">
        <f t="shared" si="111"/>
        <v>0</v>
      </c>
      <c r="U176" s="98"/>
      <c r="V176" s="73"/>
      <c r="W176" s="73"/>
      <c r="X176" s="78"/>
      <c r="Y176" s="82"/>
    </row>
    <row r="177" spans="1:25" ht="18" customHeight="1" thickBot="1">
      <c r="A177" s="229"/>
      <c r="B177" s="230"/>
      <c r="C177" s="71" t="s">
        <v>271</v>
      </c>
      <c r="D177" s="103">
        <f t="shared" si="138"/>
        <v>2510</v>
      </c>
      <c r="E177" s="98">
        <f t="shared" si="134"/>
        <v>2501</v>
      </c>
      <c r="F177" s="98">
        <f t="shared" si="134"/>
        <v>0</v>
      </c>
      <c r="G177" s="98">
        <f t="shared" si="134"/>
        <v>0</v>
      </c>
      <c r="H177" s="98">
        <f t="shared" si="134"/>
        <v>18</v>
      </c>
      <c r="I177" s="98">
        <f t="shared" si="134"/>
        <v>4</v>
      </c>
      <c r="J177" s="98">
        <f t="shared" si="134"/>
        <v>33</v>
      </c>
      <c r="K177" s="98">
        <f t="shared" si="134"/>
        <v>22</v>
      </c>
      <c r="L177" s="98">
        <f t="shared" si="134"/>
        <v>12</v>
      </c>
      <c r="M177" s="98">
        <f t="shared" si="134"/>
        <v>33</v>
      </c>
      <c r="N177" s="99">
        <f t="shared" si="139"/>
        <v>2492</v>
      </c>
      <c r="O177" s="98">
        <f t="shared" si="135"/>
        <v>2492</v>
      </c>
      <c r="P177" s="105">
        <f t="shared" si="136"/>
        <v>100</v>
      </c>
      <c r="Q177" s="98">
        <f t="shared" si="137"/>
        <v>1216</v>
      </c>
      <c r="R177" s="98">
        <f t="shared" si="137"/>
        <v>93</v>
      </c>
      <c r="S177" s="101">
        <f t="shared" si="140"/>
        <v>0</v>
      </c>
      <c r="T177" s="106">
        <f t="shared" si="111"/>
        <v>0</v>
      </c>
      <c r="U177" s="107"/>
      <c r="V177" s="83"/>
      <c r="W177" s="83"/>
      <c r="X177" s="86"/>
      <c r="Y177" s="87"/>
    </row>
    <row r="178" spans="1:25" ht="18" customHeight="1" thickTop="1" thickBot="1">
      <c r="A178" s="231"/>
      <c r="B178" s="232"/>
      <c r="C178" s="88" t="s">
        <v>58</v>
      </c>
      <c r="D178" s="89">
        <f>SUM(D173:D177)</f>
        <v>9540</v>
      </c>
      <c r="E178" s="89">
        <f t="shared" ref="E178:O178" si="141">SUM(E173:E177)</f>
        <v>11614</v>
      </c>
      <c r="F178" s="89">
        <f t="shared" si="141"/>
        <v>15</v>
      </c>
      <c r="G178" s="89">
        <f t="shared" si="141"/>
        <v>132</v>
      </c>
      <c r="H178" s="89">
        <f t="shared" si="141"/>
        <v>119</v>
      </c>
      <c r="I178" s="89">
        <f t="shared" si="141"/>
        <v>39</v>
      </c>
      <c r="J178" s="89">
        <f t="shared" si="141"/>
        <v>132</v>
      </c>
      <c r="K178" s="89">
        <f t="shared" si="141"/>
        <v>132</v>
      </c>
      <c r="L178" s="89">
        <f t="shared" si="141"/>
        <v>39</v>
      </c>
      <c r="M178" s="89">
        <f t="shared" si="141"/>
        <v>133</v>
      </c>
      <c r="N178" s="89">
        <f t="shared" si="141"/>
        <v>11747</v>
      </c>
      <c r="O178" s="89">
        <f t="shared" si="141"/>
        <v>11747</v>
      </c>
      <c r="P178" s="90">
        <f t="shared" si="136"/>
        <v>100</v>
      </c>
      <c r="Q178" s="91">
        <f>SUM(Q173:Q177)</f>
        <v>5724</v>
      </c>
      <c r="R178" s="91">
        <f>SUM(R173:R177)</f>
        <v>462</v>
      </c>
      <c r="S178" s="91">
        <f>SUM(S173:S177)</f>
        <v>0</v>
      </c>
      <c r="T178" s="92">
        <f t="shared" si="111"/>
        <v>0</v>
      </c>
      <c r="U178" s="91">
        <f>SUM(U173:U177)</f>
        <v>0</v>
      </c>
      <c r="V178" s="91">
        <f>SUM(V173:V177)</f>
        <v>0</v>
      </c>
      <c r="W178" s="91">
        <f>SUM(W173:W177)</f>
        <v>0</v>
      </c>
      <c r="X178" s="93">
        <f>SUM(X173:X177)</f>
        <v>0</v>
      </c>
      <c r="Y178" s="94"/>
    </row>
    <row r="179" spans="1:25" ht="16.5" thickTop="1">
      <c r="D179" s="63" t="s">
        <v>298</v>
      </c>
    </row>
    <row r="180" spans="1:25" ht="18.75"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225" t="s">
        <v>299</v>
      </c>
      <c r="O180" s="225"/>
      <c r="P180" s="225"/>
      <c r="Q180" s="225"/>
      <c r="R180" s="225"/>
      <c r="S180" s="225"/>
      <c r="T180" s="225"/>
      <c r="U180" s="225"/>
      <c r="V180" s="225"/>
      <c r="W180" s="225"/>
      <c r="X180" s="225"/>
    </row>
    <row r="181" spans="1:25" ht="18" customHeight="1">
      <c r="C181" s="226" t="s">
        <v>2</v>
      </c>
      <c r="D181" s="226"/>
      <c r="E181" s="226"/>
      <c r="F181" s="226"/>
      <c r="G181" s="226"/>
      <c r="H181" s="226"/>
      <c r="I181" s="226"/>
      <c r="J181" s="109"/>
      <c r="K181" s="109"/>
      <c r="L181" s="109"/>
      <c r="M181" s="109"/>
      <c r="N181" s="226" t="s">
        <v>300</v>
      </c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</row>
    <row r="182" spans="1:25" ht="18.75"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10"/>
      <c r="V182" s="108"/>
      <c r="W182" s="108"/>
      <c r="X182" s="108"/>
    </row>
    <row r="183" spans="1:25" ht="18.75"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10"/>
      <c r="V183" s="108"/>
      <c r="W183" s="108"/>
      <c r="X183" s="108"/>
    </row>
    <row r="185" spans="1:25" ht="18.75">
      <c r="Q185" s="111"/>
      <c r="R185" s="111"/>
      <c r="S185" s="111"/>
      <c r="T185" s="111"/>
    </row>
  </sheetData>
  <mergeCells count="93">
    <mergeCell ref="N180:X180"/>
    <mergeCell ref="C181:I181"/>
    <mergeCell ref="N181:X181"/>
    <mergeCell ref="A161:A166"/>
    <mergeCell ref="B161:B166"/>
    <mergeCell ref="A167:A172"/>
    <mergeCell ref="B167:B172"/>
    <mergeCell ref="A173:B178"/>
    <mergeCell ref="A143:A148"/>
    <mergeCell ref="B143:B148"/>
    <mergeCell ref="A149:A154"/>
    <mergeCell ref="B149:B154"/>
    <mergeCell ref="A155:A160"/>
    <mergeCell ref="B155:B160"/>
    <mergeCell ref="A125:A130"/>
    <mergeCell ref="B125:B130"/>
    <mergeCell ref="A131:A136"/>
    <mergeCell ref="B131:B136"/>
    <mergeCell ref="A137:A142"/>
    <mergeCell ref="B137:B142"/>
    <mergeCell ref="A107:A112"/>
    <mergeCell ref="B107:B112"/>
    <mergeCell ref="A113:A118"/>
    <mergeCell ref="B113:B118"/>
    <mergeCell ref="A119:A124"/>
    <mergeCell ref="B119:B124"/>
    <mergeCell ref="A89:A94"/>
    <mergeCell ref="B89:B94"/>
    <mergeCell ref="A95:A100"/>
    <mergeCell ref="B95:B100"/>
    <mergeCell ref="A101:A106"/>
    <mergeCell ref="B101:B106"/>
    <mergeCell ref="A71:A76"/>
    <mergeCell ref="B71:B76"/>
    <mergeCell ref="A77:A82"/>
    <mergeCell ref="B77:B82"/>
    <mergeCell ref="A83:A88"/>
    <mergeCell ref="B83:B88"/>
    <mergeCell ref="A53:A58"/>
    <mergeCell ref="B53:B58"/>
    <mergeCell ref="A59:A64"/>
    <mergeCell ref="B59:B64"/>
    <mergeCell ref="A65:A70"/>
    <mergeCell ref="B65:B70"/>
    <mergeCell ref="A35:A40"/>
    <mergeCell ref="B35:B40"/>
    <mergeCell ref="A41:A46"/>
    <mergeCell ref="B41:B46"/>
    <mergeCell ref="A47:A52"/>
    <mergeCell ref="B47:B52"/>
    <mergeCell ref="A17:A22"/>
    <mergeCell ref="B17:B22"/>
    <mergeCell ref="A23:A28"/>
    <mergeCell ref="B23:B28"/>
    <mergeCell ref="A29:A34"/>
    <mergeCell ref="B29:B34"/>
    <mergeCell ref="F10:F15"/>
    <mergeCell ref="G10:G15"/>
    <mergeCell ref="H10:H15"/>
    <mergeCell ref="I10:I15"/>
    <mergeCell ref="Y7:Y15"/>
    <mergeCell ref="O9:O15"/>
    <mergeCell ref="P9:P15"/>
    <mergeCell ref="Q9:Q15"/>
    <mergeCell ref="R9:R15"/>
    <mergeCell ref="U9:U15"/>
    <mergeCell ref="V9:V15"/>
    <mergeCell ref="W9:W15"/>
    <mergeCell ref="X9:X15"/>
    <mergeCell ref="S10:S15"/>
    <mergeCell ref="T10:T15"/>
    <mergeCell ref="U7:X8"/>
    <mergeCell ref="A7:A16"/>
    <mergeCell ref="B7:B16"/>
    <mergeCell ref="C7:C15"/>
    <mergeCell ref="D7:D15"/>
    <mergeCell ref="E7:E15"/>
    <mergeCell ref="J10:J15"/>
    <mergeCell ref="K10:K15"/>
    <mergeCell ref="L10:L15"/>
    <mergeCell ref="M10:M15"/>
    <mergeCell ref="B1:H1"/>
    <mergeCell ref="J1:Y1"/>
    <mergeCell ref="B2:H2"/>
    <mergeCell ref="J2:Y2"/>
    <mergeCell ref="C4:Y4"/>
    <mergeCell ref="D5:T5"/>
    <mergeCell ref="F7:G9"/>
    <mergeCell ref="H7:J9"/>
    <mergeCell ref="K7:M9"/>
    <mergeCell ref="N7:N15"/>
    <mergeCell ref="O7:R8"/>
    <mergeCell ref="S7:T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M1-DUY TRI SSHS</vt:lpstr>
      <vt:lpstr>M3. CHAT LUONG-K4-5</vt:lpstr>
      <vt:lpstr>M3. CHAT LUONG K1-3</vt:lpstr>
      <vt:lpstr>HIEU QUA DAO TAO</vt:lpstr>
      <vt:lpstr>SO LIEU NAM HOC 2019-2020</vt:lpstr>
      <vt:lpstr>SỐ LIỆU CHỐT VỚI SỞ 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Giang</dc:creator>
  <cp:lastModifiedBy>admin</cp:lastModifiedBy>
  <cp:lastPrinted>2024-05-27T00:55:27Z</cp:lastPrinted>
  <dcterms:created xsi:type="dcterms:W3CDTF">2018-10-29T02:56:26Z</dcterms:created>
  <dcterms:modified xsi:type="dcterms:W3CDTF">2024-05-27T08:29:19Z</dcterms:modified>
</cp:coreProperties>
</file>